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6150" tabRatio="960" activeTab="0"/>
  </bookViews>
  <sheets>
    <sheet name="BS" sheetId="1" r:id="rId1"/>
    <sheet name="PL" sheetId="2" r:id="rId2"/>
    <sheet name="Equity" sheetId="3" r:id="rId3"/>
    <sheet name="Cash Flow" sheetId="4" r:id="rId4"/>
  </sheets>
  <definedNames>
    <definedName name="_xlnm.Print_Area" localSheetId="1">'PL'!$A$1:$K$82</definedName>
  </definedNames>
  <calcPr fullCalcOnLoad="1"/>
</workbook>
</file>

<file path=xl/sharedStrings.xml><?xml version="1.0" encoding="utf-8"?>
<sst xmlns="http://schemas.openxmlformats.org/spreadsheetml/2006/main" count="250" uniqueCount="171">
  <si>
    <t>Finance cost</t>
  </si>
  <si>
    <t>Administrative expenses</t>
  </si>
  <si>
    <t>Deposits with licensed banks</t>
  </si>
  <si>
    <t>Cost of sales</t>
  </si>
  <si>
    <t>Gross profit</t>
  </si>
  <si>
    <t>Profit/(Loss) before taxation</t>
  </si>
  <si>
    <t>(UNAUDITED)</t>
  </si>
  <si>
    <t>Revenue</t>
  </si>
  <si>
    <t>Distribution costs</t>
  </si>
  <si>
    <t>Quarter Ended</t>
  </si>
  <si>
    <t>Year Ended</t>
  </si>
  <si>
    <t>RM</t>
  </si>
  <si>
    <t>CURRENT</t>
  </si>
  <si>
    <t>QUARTER</t>
  </si>
  <si>
    <t>ENDED</t>
  </si>
  <si>
    <t>CUMULATIVE</t>
  </si>
  <si>
    <t xml:space="preserve">Profit/(Loss) for the period </t>
  </si>
  <si>
    <t>Earnings Per Share</t>
  </si>
  <si>
    <t xml:space="preserve"> - Basic (sen)</t>
  </si>
  <si>
    <t>Share</t>
  </si>
  <si>
    <t>Capital</t>
  </si>
  <si>
    <t>Exchange</t>
  </si>
  <si>
    <t>Fluctuation</t>
  </si>
  <si>
    <t>Reserve</t>
  </si>
  <si>
    <t>Accumulated</t>
  </si>
  <si>
    <t>Loss</t>
  </si>
  <si>
    <t>Total</t>
  </si>
  <si>
    <t>CONDENSED CONSOLIDATED STATEMENTS OF CHANGES IN EQUITY</t>
  </si>
  <si>
    <t>Currency translation differences</t>
  </si>
  <si>
    <t>CONDENSED CONSOLIDATED CASH FLOW STATEMENT</t>
  </si>
  <si>
    <t>ended</t>
  </si>
  <si>
    <t>Non-cash items</t>
  </si>
  <si>
    <t>Non-operating items (which are investing / financing)</t>
  </si>
  <si>
    <t>Changes in working capital</t>
  </si>
  <si>
    <t>Net Change in current assets</t>
  </si>
  <si>
    <t>Net Change in current liabilities</t>
  </si>
  <si>
    <t>Cash generated from operations</t>
  </si>
  <si>
    <t>Tax paid</t>
  </si>
  <si>
    <t>Net cash flows from operating activities</t>
  </si>
  <si>
    <t>Investing Activities</t>
  </si>
  <si>
    <t>Net cash flows from investing activities</t>
  </si>
  <si>
    <t>Financing Activities</t>
  </si>
  <si>
    <t>Net cash flows from / (used in) financing activities</t>
  </si>
  <si>
    <t>Net Change in Cash &amp; Cash Equivalents</t>
  </si>
  <si>
    <t>Cash &amp; Cash Equivalents at beginning of year</t>
  </si>
  <si>
    <t>Note:</t>
  </si>
  <si>
    <t>balance sheet amounts:</t>
  </si>
  <si>
    <t>Cash and bank balances</t>
  </si>
  <si>
    <t>Bank overdrafts</t>
  </si>
  <si>
    <t>Cash and cash equivalents</t>
  </si>
  <si>
    <t>Cash and cash equivalents included in the cash flow statement comprise the following</t>
  </si>
  <si>
    <t>PERIOD TO DATE</t>
  </si>
  <si>
    <t>PREVIOUS</t>
  </si>
  <si>
    <t>CONDENSED CONSOLIDATED INCOME STATEMENT</t>
  </si>
  <si>
    <t>- Diluted (sen)</t>
  </si>
  <si>
    <t>Adjustments for non-cash flow:-</t>
  </si>
  <si>
    <t xml:space="preserve"> - Term loan</t>
  </si>
  <si>
    <t xml:space="preserve"> - Finance creditors</t>
  </si>
  <si>
    <t>Net interest paid</t>
  </si>
  <si>
    <t>Cash &amp; Cash Equivalents at end of period</t>
  </si>
  <si>
    <t>3-MONTH</t>
  </si>
  <si>
    <t>KPS CONSORTIUM BERHAD</t>
  </si>
  <si>
    <t>Net profit for the period</t>
  </si>
  <si>
    <t>(The Condensed Consolidated Income Statement should be read in conjunction with the Annual Financial</t>
  </si>
  <si>
    <t>(The Condensed Consolidated Statement Of Changes In Equity should be read in conjunction with the Annual Financial</t>
  </si>
  <si>
    <t xml:space="preserve"> - Repayment of loan stock</t>
  </si>
  <si>
    <t>Goodwill</t>
  </si>
  <si>
    <t>Interest expense - ICULS</t>
  </si>
  <si>
    <t>ICULS</t>
  </si>
  <si>
    <t>Premium</t>
  </si>
  <si>
    <t>9 months</t>
  </si>
  <si>
    <t>Balance at 1 Jan 2005</t>
  </si>
  <si>
    <t>Discount on early repayment of RCSLS</t>
  </si>
  <si>
    <t xml:space="preserve"> - Purchase of property, plant &amp; equipment</t>
  </si>
  <si>
    <t xml:space="preserve"> - Proceeds from disposal of property, plant &amp; equipment</t>
  </si>
  <si>
    <t>30/09/2005</t>
  </si>
  <si>
    <t>31 Dec 2005</t>
  </si>
  <si>
    <t>Balance at 31 Dec 2005</t>
  </si>
  <si>
    <t>Interest Income</t>
  </si>
  <si>
    <t xml:space="preserve">(The Condensed Consolidated Cashflow Statement should be read in conjunction with </t>
  </si>
  <si>
    <t>Assets written off due to fire (Note 3)</t>
  </si>
  <si>
    <t>Share of profit of associates</t>
  </si>
  <si>
    <t>Income tax expense</t>
  </si>
  <si>
    <t>Attributable to:</t>
  </si>
  <si>
    <t xml:space="preserve">     Equity holders of the parent</t>
  </si>
  <si>
    <t xml:space="preserve">     Minority Interest</t>
  </si>
  <si>
    <t>Other income</t>
  </si>
  <si>
    <t>Other expenses</t>
  </si>
  <si>
    <t>Others</t>
  </si>
  <si>
    <t>OTHER EXPENSES</t>
  </si>
  <si>
    <t>Loss in disposal of FA</t>
  </si>
  <si>
    <t>ASSETS</t>
  </si>
  <si>
    <t>Non-current assets</t>
  </si>
  <si>
    <t xml:space="preserve">Property, plant and equipment </t>
  </si>
  <si>
    <t>Prepaid interest in leased land</t>
  </si>
  <si>
    <t>Quoted investment</t>
  </si>
  <si>
    <t>Investment in subsidiaries</t>
  </si>
  <si>
    <t>Deferred tax assets</t>
  </si>
  <si>
    <t>Current Assets</t>
  </si>
  <si>
    <t>Stocks</t>
  </si>
  <si>
    <t>Other current assets</t>
  </si>
  <si>
    <t>Cash &amp; cash equilvalents</t>
  </si>
  <si>
    <t>Share Capital</t>
  </si>
  <si>
    <t>Loan Stock - ICULS</t>
  </si>
  <si>
    <t>Minority Interest</t>
  </si>
  <si>
    <t>Non-current liabilities</t>
  </si>
  <si>
    <t>Long Term Borrowings</t>
  </si>
  <si>
    <t>HP Creditors</t>
  </si>
  <si>
    <t>Deferred tax liabilities</t>
  </si>
  <si>
    <t>Current Liabilities</t>
  </si>
  <si>
    <t xml:space="preserve">Trade and other payables </t>
  </si>
  <si>
    <t>Short term borrowings</t>
  </si>
  <si>
    <t>Provision for taxation</t>
  </si>
  <si>
    <t>CONDENSED CONSOLIDATED BALANCE SHEETS (UNAUDITED)</t>
  </si>
  <si>
    <t>(The Condensed Consolidated Balance Sheets should be read in conjunction with the</t>
  </si>
  <si>
    <t>Restated</t>
  </si>
  <si>
    <t>RESTATED</t>
  </si>
  <si>
    <t>Balance at 1 Jan 2006</t>
  </si>
  <si>
    <t xml:space="preserve"> Non Distributable</t>
  </si>
  <si>
    <t>Minority</t>
  </si>
  <si>
    <t>Interest</t>
  </si>
  <si>
    <t>Equity</t>
  </si>
  <si>
    <t>Investment  property</t>
  </si>
  <si>
    <t>Trade receivables</t>
  </si>
  <si>
    <t>EQUITY AND LIABILITIES</t>
  </si>
  <si>
    <t>Other reserves</t>
  </si>
  <si>
    <t>Accumulated loss</t>
  </si>
  <si>
    <t>Total equity</t>
  </si>
  <si>
    <t>TOTAL ASSETS</t>
  </si>
  <si>
    <t>TOTAL EQUITY AND LIABILITIES</t>
  </si>
  <si>
    <t>NOTES</t>
  </si>
  <si>
    <t>1</t>
  </si>
  <si>
    <t>2</t>
  </si>
  <si>
    <t>3</t>
  </si>
  <si>
    <t>NOTE</t>
  </si>
  <si>
    <t>VALUE</t>
  </si>
  <si>
    <t>AMOUNT</t>
  </si>
  <si>
    <t>OTHER INCOME</t>
  </si>
  <si>
    <t>the Annual Financial Report for the year ended 31 December 2005)</t>
  </si>
  <si>
    <t>NON CURRENT ASSETS</t>
  </si>
  <si>
    <t>NOTE 1</t>
  </si>
  <si>
    <t>conform with the current year's presentation.</t>
  </si>
  <si>
    <t>NOTE 2</t>
  </si>
  <si>
    <t>NOTE 3</t>
  </si>
  <si>
    <t>The above comparative amounts as at 31 December 2005 have been reclassified to</t>
  </si>
  <si>
    <t>Equity attributable to equity holders of the parent</t>
  </si>
  <si>
    <t>Annual Financial Report for the year ended 31 December 2005)</t>
  </si>
  <si>
    <t>-------------------&gt;</t>
  </si>
  <si>
    <t>&lt;--------------</t>
  </si>
  <si>
    <t>Current</t>
  </si>
  <si>
    <t>Under provision in prior year</t>
  </si>
  <si>
    <t>REPO</t>
  </si>
  <si>
    <t>Total non-current liabilities</t>
  </si>
  <si>
    <t>Total Liabilities</t>
  </si>
  <si>
    <t xml:space="preserve">                         6-MONTH PERIOD</t>
  </si>
  <si>
    <t xml:space="preserve">                         3-MONTH PERIOD</t>
  </si>
  <si>
    <t>Operating profit/(loss) before changes in working capital</t>
  </si>
  <si>
    <t>Profit/(loss) before taxation</t>
  </si>
  <si>
    <t xml:space="preserve"> - Repayment of BA &amp; TR</t>
  </si>
  <si>
    <t>Total current liabilities</t>
  </si>
  <si>
    <t>AS AT 30 SEPTEMBER 2006</t>
  </si>
  <si>
    <t>30 Sept 2006</t>
  </si>
  <si>
    <t>9-MONTH</t>
  </si>
  <si>
    <t>30 Sep 2006</t>
  </si>
  <si>
    <t>30 Sep 2005</t>
  </si>
  <si>
    <t xml:space="preserve">                         9-MONTH PERIOD</t>
  </si>
  <si>
    <t>FOR THE QUARTER ENDED 30 SEPTEMBER 2006</t>
  </si>
  <si>
    <t>FOR THE 9 MONTHS PERIOD ENDED 30 SEPTEMBER 2006</t>
  </si>
  <si>
    <t>30/09/2006</t>
  </si>
  <si>
    <t>Balance at 30 September 2006</t>
  </si>
  <si>
    <t>Realised currency translation differences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</si>
</sst>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_(* #,##0.0000000_);_(* \(#,##0.0000000\);_(* &quot;-&quot;??_);_(@_)"/>
    <numFmt numFmtId="180" formatCode="_(* #,##0.00000000_);_(* \(#,##0.00000000\);_(* &quot;-&quot;??_);_(@_)"/>
    <numFmt numFmtId="181" formatCode="0.0"/>
    <numFmt numFmtId="182" formatCode="_(* #,##0.000_);_(* \(#,##0.000\);_(* &quot;-&quot;???_);_(@_)"/>
    <numFmt numFmtId="183" formatCode=";;0.0%"/>
    <numFmt numFmtId="184" formatCode=";;"/>
    <numFmt numFmtId="185" formatCode="#,##0.0_);\(#,##0.0\)"/>
    <numFmt numFmtId="186" formatCode="m/d/yyyy"/>
    <numFmt numFmtId="187" formatCode="_(* #,##0.000000000_);_(* \(#,##0.000000000\);_(* &quot;-&quot;??_);_(@_)"/>
    <numFmt numFmtId="188" formatCode="_(* #,##0.0000000000_);_(* \(#,##0.0000000000\);_(* &quot;-&quot;??_);_(@_)"/>
    <numFmt numFmtId="189" formatCode="_(* #,##0.0000000000_);_(* \(#,##0.0000000000\);_(* &quot;-&quot;??????????_);_(@_)"/>
    <numFmt numFmtId="190" formatCode="0.00000000"/>
    <numFmt numFmtId="191" formatCode="0.0000000"/>
    <numFmt numFmtId="192" formatCode="0.000000"/>
    <numFmt numFmtId="193" formatCode="0.00000"/>
    <numFmt numFmtId="194" formatCode="0.0000"/>
    <numFmt numFmtId="195" formatCode="0.000"/>
  </numFmts>
  <fonts count="12">
    <font>
      <sz val="10"/>
      <name val="CG Times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73" fontId="3" fillId="0" borderId="0" xfId="15" applyNumberFormat="1" applyFont="1" applyFill="1" applyBorder="1" applyAlignment="1">
      <alignment/>
    </xf>
    <xf numFmtId="173" fontId="3" fillId="0" borderId="0" xfId="15" applyNumberFormat="1" applyFont="1" applyFill="1" applyAlignment="1">
      <alignment/>
    </xf>
    <xf numFmtId="173" fontId="3" fillId="0" borderId="0" xfId="15" applyNumberFormat="1" applyFont="1" applyAlignment="1">
      <alignment/>
    </xf>
    <xf numFmtId="173" fontId="5" fillId="0" borderId="0" xfId="15" applyNumberFormat="1" applyFont="1" applyAlignment="1">
      <alignment horizontal="center"/>
    </xf>
    <xf numFmtId="173" fontId="1" fillId="0" borderId="0" xfId="15" applyNumberFormat="1" applyFont="1" applyFill="1" applyAlignment="1">
      <alignment/>
    </xf>
    <xf numFmtId="173" fontId="3" fillId="0" borderId="1" xfId="15" applyNumberFormat="1" applyFont="1" applyBorder="1" applyAlignment="1">
      <alignment/>
    </xf>
    <xf numFmtId="173" fontId="3" fillId="0" borderId="2" xfId="15" applyNumberFormat="1" applyFont="1" applyBorder="1" applyAlignment="1">
      <alignment/>
    </xf>
    <xf numFmtId="0" fontId="3" fillId="0" borderId="0" xfId="0" applyFont="1" applyFill="1" applyAlignment="1">
      <alignment horizontal="center"/>
    </xf>
    <xf numFmtId="171" fontId="3" fillId="0" borderId="0" xfId="15" applyFont="1" applyFill="1" applyAlignment="1">
      <alignment/>
    </xf>
    <xf numFmtId="171" fontId="3" fillId="0" borderId="0" xfId="15" applyFont="1" applyFill="1" applyAlignment="1" quotePrefix="1">
      <alignment/>
    </xf>
    <xf numFmtId="173" fontId="6" fillId="0" borderId="0" xfId="15" applyNumberFormat="1" applyFont="1" applyAlignment="1">
      <alignment horizontal="center"/>
    </xf>
    <xf numFmtId="173" fontId="3" fillId="0" borderId="0" xfId="15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3" fillId="0" borderId="1" xfId="15" applyNumberFormat="1" applyFont="1" applyFill="1" applyBorder="1" applyAlignment="1">
      <alignment/>
    </xf>
    <xf numFmtId="0" fontId="5" fillId="0" borderId="0" xfId="0" applyFont="1" applyAlignment="1">
      <alignment/>
    </xf>
    <xf numFmtId="173" fontId="7" fillId="0" borderId="0" xfId="15" applyNumberFormat="1" applyFont="1" applyAlignment="1">
      <alignment horizontal="center"/>
    </xf>
    <xf numFmtId="173" fontId="3" fillId="0" borderId="3" xfId="15" applyNumberFormat="1" applyFont="1" applyFill="1" applyBorder="1" applyAlignment="1">
      <alignment/>
    </xf>
    <xf numFmtId="173" fontId="3" fillId="0" borderId="0" xfId="15" applyNumberFormat="1" applyFont="1" applyAlignment="1">
      <alignment horizontal="center"/>
    </xf>
    <xf numFmtId="173" fontId="5" fillId="0" borderId="0" xfId="15" applyNumberFormat="1" applyFont="1" applyFill="1" applyAlignment="1" quotePrefix="1">
      <alignment horizontal="center"/>
    </xf>
    <xf numFmtId="173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3" fontId="5" fillId="0" borderId="0" xfId="15" applyNumberFormat="1" applyFont="1" applyFill="1" applyAlignment="1">
      <alignment horizontal="center"/>
    </xf>
    <xf numFmtId="173" fontId="3" fillId="0" borderId="3" xfId="0" applyNumberFormat="1" applyFont="1" applyBorder="1" applyAlignment="1">
      <alignment/>
    </xf>
    <xf numFmtId="173" fontId="3" fillId="0" borderId="4" xfId="15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37" fontId="8" fillId="0" borderId="0" xfId="0" applyNumberFormat="1" applyFont="1" applyAlignment="1">
      <alignment horizontal="left"/>
    </xf>
    <xf numFmtId="173" fontId="3" fillId="0" borderId="0" xfId="0" applyNumberFormat="1" applyFont="1" applyFill="1" applyAlignment="1">
      <alignment/>
    </xf>
    <xf numFmtId="16" fontId="1" fillId="0" borderId="0" xfId="0" applyNumberFormat="1" applyFont="1" applyFill="1" applyAlignment="1">
      <alignment horizontal="center"/>
    </xf>
    <xf numFmtId="171" fontId="3" fillId="0" borderId="2" xfId="15" applyNumberFormat="1" applyFont="1" applyFill="1" applyBorder="1" applyAlignment="1">
      <alignment/>
    </xf>
    <xf numFmtId="171" fontId="3" fillId="0" borderId="2" xfId="15" applyFont="1" applyFill="1" applyBorder="1" applyAlignment="1">
      <alignment/>
    </xf>
    <xf numFmtId="173" fontId="1" fillId="0" borderId="0" xfId="15" applyNumberFormat="1" applyFont="1" applyFill="1" applyAlignment="1">
      <alignment horizontal="center"/>
    </xf>
    <xf numFmtId="173" fontId="6" fillId="0" borderId="0" xfId="15" applyNumberFormat="1" applyFont="1" applyFill="1" applyAlignment="1" quotePrefix="1">
      <alignment horizontal="center"/>
    </xf>
    <xf numFmtId="173" fontId="6" fillId="0" borderId="0" xfId="15" applyNumberFormat="1" applyFont="1" applyFill="1" applyAlignment="1">
      <alignment horizontal="center"/>
    </xf>
    <xf numFmtId="173" fontId="3" fillId="0" borderId="2" xfId="15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73" fontId="3" fillId="0" borderId="0" xfId="15" applyNumberFormat="1" applyFont="1" applyFill="1" applyAlignment="1" quotePrefix="1">
      <alignment/>
    </xf>
    <xf numFmtId="0" fontId="1" fillId="0" borderId="0" xfId="0" applyFont="1" applyFill="1" applyAlignment="1">
      <alignment/>
    </xf>
    <xf numFmtId="173" fontId="3" fillId="0" borderId="0" xfId="0" applyNumberFormat="1" applyFont="1" applyFill="1" applyBorder="1" applyAlignment="1">
      <alignment/>
    </xf>
    <xf numFmtId="173" fontId="0" fillId="0" borderId="0" xfId="15" applyNumberFormat="1" applyAlignment="1">
      <alignment/>
    </xf>
    <xf numFmtId="173" fontId="1" fillId="0" borderId="0" xfId="15" applyNumberFormat="1" applyFont="1" applyFill="1" applyAlignment="1">
      <alignment horizontal="left"/>
    </xf>
    <xf numFmtId="0" fontId="3" fillId="2" borderId="0" xfId="0" applyFont="1" applyFill="1" applyAlignment="1">
      <alignment/>
    </xf>
    <xf numFmtId="171" fontId="3" fillId="2" borderId="0" xfId="15" applyFont="1" applyFill="1" applyAlignment="1">
      <alignment/>
    </xf>
    <xf numFmtId="173" fontId="3" fillId="0" borderId="3" xfId="0" applyNumberFormat="1" applyFont="1" applyFill="1" applyBorder="1" applyAlignment="1">
      <alignment/>
    </xf>
    <xf numFmtId="171" fontId="1" fillId="0" borderId="0" xfId="15" applyFont="1" applyAlignment="1">
      <alignment/>
    </xf>
    <xf numFmtId="171" fontId="3" fillId="0" borderId="0" xfId="15" applyFont="1" applyAlignment="1">
      <alignment/>
    </xf>
    <xf numFmtId="0" fontId="3" fillId="3" borderId="0" xfId="0" applyFont="1" applyFill="1" applyAlignment="1">
      <alignment horizontal="center"/>
    </xf>
    <xf numFmtId="173" fontId="5" fillId="3" borderId="0" xfId="15" applyNumberFormat="1" applyFont="1" applyFill="1" applyAlignment="1" quotePrefix="1">
      <alignment horizontal="center"/>
    </xf>
    <xf numFmtId="0" fontId="3" fillId="0" borderId="0" xfId="0" applyFont="1" applyAlignment="1" quotePrefix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73" fontId="3" fillId="0" borderId="0" xfId="15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3" fontId="5" fillId="2" borderId="0" xfId="15" applyNumberFormat="1" applyFont="1" applyFill="1" applyAlignment="1" quotePrefix="1">
      <alignment horizontal="center"/>
    </xf>
    <xf numFmtId="171" fontId="3" fillId="0" borderId="0" xfId="15" applyFont="1" applyFill="1" applyBorder="1" applyAlignment="1">
      <alignment/>
    </xf>
    <xf numFmtId="0" fontId="5" fillId="0" borderId="0" xfId="0" applyFont="1" applyFill="1" applyAlignment="1">
      <alignment horizontal="center"/>
    </xf>
    <xf numFmtId="171" fontId="3" fillId="0" borderId="0" xfId="15" applyFont="1" applyFill="1" applyAlignment="1" quotePrefix="1">
      <alignment horizontal="center"/>
    </xf>
    <xf numFmtId="0" fontId="0" fillId="3" borderId="0" xfId="0" applyFill="1" applyAlignment="1">
      <alignment/>
    </xf>
    <xf numFmtId="173" fontId="5" fillId="0" borderId="0" xfId="15" applyNumberFormat="1" applyFont="1" applyFill="1" applyBorder="1" applyAlignment="1">
      <alignment/>
    </xf>
    <xf numFmtId="0" fontId="3" fillId="0" borderId="0" xfId="15" applyNumberFormat="1" applyFont="1" applyFill="1" applyBorder="1" applyAlignment="1" quotePrefix="1">
      <alignment/>
    </xf>
    <xf numFmtId="0" fontId="3" fillId="0" borderId="0" xfId="15" applyNumberFormat="1" applyFont="1" applyFill="1" applyBorder="1" applyAlignment="1">
      <alignment/>
    </xf>
    <xf numFmtId="173" fontId="3" fillId="0" borderId="4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173" fontId="3" fillId="2" borderId="2" xfId="15" applyNumberFormat="1" applyFont="1" applyFill="1" applyBorder="1" applyAlignment="1">
      <alignment/>
    </xf>
    <xf numFmtId="173" fontId="0" fillId="0" borderId="0" xfId="15" applyNumberFormat="1" applyFill="1" applyAlignment="1">
      <alignment/>
    </xf>
    <xf numFmtId="173" fontId="0" fillId="0" borderId="0" xfId="0" applyNumberFormat="1" applyFill="1" applyAlignment="1">
      <alignment/>
    </xf>
    <xf numFmtId="173" fontId="0" fillId="0" borderId="0" xfId="0" applyNumberFormat="1" applyAlignment="1">
      <alignment/>
    </xf>
    <xf numFmtId="173" fontId="2" fillId="0" borderId="0" xfId="15" applyNumberFormat="1" applyFont="1" applyFill="1" applyAlignment="1">
      <alignment horizontal="left"/>
    </xf>
    <xf numFmtId="173" fontId="4" fillId="0" borderId="0" xfId="15" applyNumberFormat="1" applyFont="1" applyFill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="75" zoomScaleNormal="75" workbookViewId="0" topLeftCell="A1">
      <selection activeCell="A1" sqref="A1:F1"/>
    </sheetView>
  </sheetViews>
  <sheetFormatPr defaultColWidth="9.33203125" defaultRowHeight="12.75"/>
  <cols>
    <col min="1" max="1" width="1.83203125" style="2" customWidth="1"/>
    <col min="2" max="2" width="2.33203125" style="2" customWidth="1"/>
    <col min="3" max="3" width="46.5" style="2" customWidth="1"/>
    <col min="4" max="4" width="18.16015625" style="2" customWidth="1"/>
    <col min="5" max="5" width="0.82421875" style="2" customWidth="1"/>
    <col min="6" max="6" width="16.16015625" style="2" customWidth="1"/>
    <col min="7" max="7" width="10" style="2" bestFit="1" customWidth="1"/>
    <col min="8" max="8" width="15.33203125" style="2" bestFit="1" customWidth="1"/>
    <col min="9" max="9" width="17.66015625" style="2" hidden="1" customWidth="1"/>
    <col min="10" max="16384" width="9.33203125" style="2" customWidth="1"/>
  </cols>
  <sheetData>
    <row r="1" spans="1:6" ht="18" customHeight="1">
      <c r="A1" s="76" t="s">
        <v>61</v>
      </c>
      <c r="B1" s="76"/>
      <c r="C1" s="76"/>
      <c r="D1" s="76"/>
      <c r="E1" s="76"/>
      <c r="F1" s="76"/>
    </row>
    <row r="2" spans="1:6" ht="15" customHeight="1">
      <c r="A2" s="77" t="s">
        <v>113</v>
      </c>
      <c r="B2" s="77"/>
      <c r="C2" s="77"/>
      <c r="D2" s="77"/>
      <c r="E2" s="77"/>
      <c r="F2" s="77"/>
    </row>
    <row r="3" spans="1:6" ht="15">
      <c r="A3" s="77" t="s">
        <v>160</v>
      </c>
      <c r="B3" s="77"/>
      <c r="C3" s="77"/>
      <c r="D3" s="77"/>
      <c r="E3" s="77"/>
      <c r="F3" s="77"/>
    </row>
    <row r="4" spans="1:9" ht="12.75" customHeight="1">
      <c r="A4" s="45"/>
      <c r="B4" s="45"/>
      <c r="C4" s="45"/>
      <c r="D4" s="45"/>
      <c r="E4" s="45"/>
      <c r="F4" s="35" t="s">
        <v>115</v>
      </c>
      <c r="I4" s="45"/>
    </row>
    <row r="5" spans="4:9" ht="12.75">
      <c r="D5" s="35" t="s">
        <v>9</v>
      </c>
      <c r="F5" s="35" t="s">
        <v>10</v>
      </c>
      <c r="I5" s="35" t="s">
        <v>10</v>
      </c>
    </row>
    <row r="6" spans="4:9" ht="12.75">
      <c r="D6" s="36" t="s">
        <v>161</v>
      </c>
      <c r="E6" s="5"/>
      <c r="F6" s="36" t="s">
        <v>76</v>
      </c>
      <c r="G6" s="2" t="s">
        <v>130</v>
      </c>
      <c r="I6" s="36" t="s">
        <v>76</v>
      </c>
    </row>
    <row r="7" spans="4:9" ht="12.75">
      <c r="D7" s="21"/>
      <c r="F7" s="21"/>
      <c r="I7" s="21"/>
    </row>
    <row r="8" spans="4:9" ht="12.75">
      <c r="D8" s="37" t="s">
        <v>11</v>
      </c>
      <c r="E8" s="5"/>
      <c r="F8" s="37" t="s">
        <v>11</v>
      </c>
      <c r="I8" s="37" t="s">
        <v>11</v>
      </c>
    </row>
    <row r="9" spans="2:5" ht="12.75">
      <c r="B9" s="42" t="s">
        <v>91</v>
      </c>
      <c r="C9" s="28"/>
      <c r="E9" s="1"/>
    </row>
    <row r="10" spans="2:5" ht="12.75">
      <c r="B10" s="42" t="s">
        <v>92</v>
      </c>
      <c r="C10" s="28"/>
      <c r="E10" s="1"/>
    </row>
    <row r="11" spans="2:9" ht="12.75">
      <c r="B11" s="42"/>
      <c r="C11" s="24" t="s">
        <v>93</v>
      </c>
      <c r="D11" s="2">
        <v>36011634</v>
      </c>
      <c r="E11" s="1"/>
      <c r="F11" s="2">
        <f>40749707-F12-814655</f>
        <v>37152565</v>
      </c>
      <c r="G11" s="41" t="s">
        <v>131</v>
      </c>
      <c r="I11" s="2">
        <v>40749707</v>
      </c>
    </row>
    <row r="12" spans="2:7" ht="12.75">
      <c r="B12" s="42"/>
      <c r="C12" s="24" t="s">
        <v>94</v>
      </c>
      <c r="D12" s="2">
        <v>2718557</v>
      </c>
      <c r="E12" s="1"/>
      <c r="F12" s="2">
        <v>2782487</v>
      </c>
      <c r="G12" s="41" t="s">
        <v>131</v>
      </c>
    </row>
    <row r="13" spans="2:9" ht="12.75">
      <c r="B13" s="42"/>
      <c r="C13" s="24" t="s">
        <v>122</v>
      </c>
      <c r="D13" s="2">
        <v>4550406</v>
      </c>
      <c r="E13" s="1"/>
      <c r="F13" s="2">
        <v>4531655</v>
      </c>
      <c r="G13" s="41" t="s">
        <v>131</v>
      </c>
      <c r="I13" s="2">
        <v>3717000</v>
      </c>
    </row>
    <row r="14" spans="2:9" ht="12.75">
      <c r="B14" s="42"/>
      <c r="C14" s="24" t="s">
        <v>95</v>
      </c>
      <c r="D14" s="1">
        <v>12024</v>
      </c>
      <c r="E14" s="1"/>
      <c r="F14" s="1">
        <v>12024</v>
      </c>
      <c r="I14" s="1">
        <v>12024</v>
      </c>
    </row>
    <row r="15" spans="3:9" ht="12.75">
      <c r="C15" s="24" t="s">
        <v>96</v>
      </c>
      <c r="D15" s="2">
        <v>0</v>
      </c>
      <c r="E15" s="1"/>
      <c r="F15" s="2">
        <v>0</v>
      </c>
      <c r="I15" s="2">
        <v>0</v>
      </c>
    </row>
    <row r="16" spans="2:9" ht="12.75">
      <c r="B16" s="24"/>
      <c r="C16" s="24" t="s">
        <v>66</v>
      </c>
      <c r="D16" s="2">
        <v>32840685</v>
      </c>
      <c r="E16" s="1"/>
      <c r="F16" s="2">
        <v>32840685</v>
      </c>
      <c r="I16" s="2">
        <v>32840685</v>
      </c>
    </row>
    <row r="17" spans="2:9" ht="12.75">
      <c r="B17" s="24"/>
      <c r="C17" s="24" t="s">
        <v>97</v>
      </c>
      <c r="D17" s="2">
        <v>0</v>
      </c>
      <c r="E17" s="1"/>
      <c r="F17" s="2">
        <v>0</v>
      </c>
      <c r="I17" s="2">
        <v>0</v>
      </c>
    </row>
    <row r="18" spans="2:9" ht="12.75">
      <c r="B18" s="42"/>
      <c r="C18" s="24"/>
      <c r="D18" s="27">
        <f>SUM(D11:D17)</f>
        <v>76133306</v>
      </c>
      <c r="E18" s="1"/>
      <c r="F18" s="27">
        <f>SUM(F11:F17)</f>
        <v>77319416</v>
      </c>
      <c r="I18" s="27">
        <f>SUM(I11:I17)</f>
        <v>77319416</v>
      </c>
    </row>
    <row r="19" spans="2:5" ht="12.75">
      <c r="B19" s="42" t="s">
        <v>98</v>
      </c>
      <c r="C19" s="24"/>
      <c r="E19" s="1"/>
    </row>
    <row r="20" spans="2:9" ht="12.75">
      <c r="B20" s="24"/>
      <c r="C20" s="28" t="s">
        <v>99</v>
      </c>
      <c r="D20" s="1">
        <v>32710300</v>
      </c>
      <c r="E20" s="1"/>
      <c r="F20" s="1">
        <v>27841349</v>
      </c>
      <c r="I20" s="1">
        <v>27841349</v>
      </c>
    </row>
    <row r="21" spans="2:9" ht="12.75">
      <c r="B21" s="24"/>
      <c r="C21" s="28" t="s">
        <v>123</v>
      </c>
      <c r="D21" s="1">
        <v>65005675</v>
      </c>
      <c r="E21" s="1"/>
      <c r="F21" s="1">
        <v>66647732</v>
      </c>
      <c r="I21" s="1">
        <v>66647732</v>
      </c>
    </row>
    <row r="22" spans="2:9" ht="12.75">
      <c r="B22" s="24"/>
      <c r="C22" s="28" t="s">
        <v>100</v>
      </c>
      <c r="D22" s="1">
        <v>3449116</v>
      </c>
      <c r="E22" s="1"/>
      <c r="F22" s="1">
        <f>4735411+1052827</f>
        <v>5788238</v>
      </c>
      <c r="I22" s="1">
        <f>4735411+1052827</f>
        <v>5788238</v>
      </c>
    </row>
    <row r="23" spans="2:9" ht="12.75">
      <c r="B23" s="24"/>
      <c r="C23" s="28" t="s">
        <v>101</v>
      </c>
      <c r="D23" s="1">
        <v>17232557</v>
      </c>
      <c r="E23" s="1"/>
      <c r="F23" s="1">
        <f>6645496+12359245</f>
        <v>19004741</v>
      </c>
      <c r="I23" s="1">
        <f>6645496+12359245</f>
        <v>19004741</v>
      </c>
    </row>
    <row r="24" spans="2:9" ht="12.75">
      <c r="B24" s="24"/>
      <c r="C24" s="24"/>
      <c r="D24" s="27">
        <f>SUM(D20:D23)</f>
        <v>118397648</v>
      </c>
      <c r="F24" s="27">
        <f>SUM(F20:F23)</f>
        <v>119282060</v>
      </c>
      <c r="I24" s="27">
        <f>SUM(I20:I23)</f>
        <v>119282060</v>
      </c>
    </row>
    <row r="25" spans="2:5" ht="12.75">
      <c r="B25" s="24"/>
      <c r="C25" s="24"/>
      <c r="E25" s="1"/>
    </row>
    <row r="26" spans="2:9" ht="13.5" thickBot="1">
      <c r="B26" s="42" t="s">
        <v>128</v>
      </c>
      <c r="D26" s="38">
        <f>+D18+D24</f>
        <v>194530954</v>
      </c>
      <c r="E26" s="1"/>
      <c r="F26" s="38">
        <f>+F18+F24</f>
        <v>196601476</v>
      </c>
      <c r="I26" s="38">
        <f>+I18+I24</f>
        <v>196601476</v>
      </c>
    </row>
    <row r="27" spans="2:5" ht="13.5" thickTop="1">
      <c r="B27" s="24"/>
      <c r="C27" s="24"/>
      <c r="E27" s="1"/>
    </row>
    <row r="28" spans="2:9" ht="12.75">
      <c r="B28" s="49" t="s">
        <v>124</v>
      </c>
      <c r="C28" s="24"/>
      <c r="D28" s="1"/>
      <c r="E28" s="1"/>
      <c r="F28" s="1"/>
      <c r="I28" s="1"/>
    </row>
    <row r="29" spans="2:9" ht="12.75">
      <c r="B29" s="49" t="s">
        <v>145</v>
      </c>
      <c r="C29" s="24"/>
      <c r="D29" s="1"/>
      <c r="E29" s="1"/>
      <c r="F29" s="1"/>
      <c r="I29" s="1"/>
    </row>
    <row r="30" spans="2:9" ht="12.75">
      <c r="B30" s="24"/>
      <c r="C30" s="24"/>
      <c r="D30" s="1"/>
      <c r="E30" s="1"/>
      <c r="F30" s="1"/>
      <c r="I30" s="1"/>
    </row>
    <row r="31" spans="2:9" ht="12.75">
      <c r="B31" s="24" t="s">
        <v>102</v>
      </c>
      <c r="C31" s="24"/>
      <c r="D31" s="1">
        <v>140252636</v>
      </c>
      <c r="E31" s="1"/>
      <c r="F31" s="1">
        <v>140252636</v>
      </c>
      <c r="I31" s="1">
        <v>140252636</v>
      </c>
    </row>
    <row r="32" spans="2:9" ht="12.75">
      <c r="B32" s="24" t="s">
        <v>125</v>
      </c>
      <c r="C32" s="24"/>
      <c r="D32" s="1">
        <f>1083364</f>
        <v>1083364</v>
      </c>
      <c r="E32" s="1"/>
      <c r="F32" s="1">
        <f>1083364+115176</f>
        <v>1198540</v>
      </c>
      <c r="I32" s="1">
        <f>1083364+115176</f>
        <v>1198540</v>
      </c>
    </row>
    <row r="33" spans="2:9" ht="12.75">
      <c r="B33" s="24" t="s">
        <v>103</v>
      </c>
      <c r="D33" s="1">
        <v>11892000</v>
      </c>
      <c r="E33" s="1"/>
      <c r="F33" s="1">
        <v>11892000</v>
      </c>
      <c r="I33" s="1">
        <v>11892000</v>
      </c>
    </row>
    <row r="34" spans="2:9" ht="12.75">
      <c r="B34" s="24" t="s">
        <v>126</v>
      </c>
      <c r="C34" s="24"/>
      <c r="D34" s="16">
        <v>-29806124</v>
      </c>
      <c r="E34" s="1"/>
      <c r="F34" s="16">
        <v>-33645675</v>
      </c>
      <c r="I34" s="16">
        <v>-33645675</v>
      </c>
    </row>
    <row r="35" spans="2:9" ht="12.75">
      <c r="B35" s="24"/>
      <c r="C35" s="24"/>
      <c r="D35" s="1">
        <f>SUM(D31:D34)</f>
        <v>123421876</v>
      </c>
      <c r="E35" s="1"/>
      <c r="F35" s="1">
        <f>SUM(F31:F34)</f>
        <v>119697501</v>
      </c>
      <c r="I35" s="1">
        <f>SUM(I31:I34)</f>
        <v>119697501</v>
      </c>
    </row>
    <row r="36" spans="2:9" ht="12.75">
      <c r="B36" s="24"/>
      <c r="C36" s="24"/>
      <c r="D36" s="1"/>
      <c r="E36" s="1"/>
      <c r="F36" s="1"/>
      <c r="I36" s="1"/>
    </row>
    <row r="37" spans="2:9" ht="12.75">
      <c r="B37" s="42" t="s">
        <v>104</v>
      </c>
      <c r="C37" s="24"/>
      <c r="D37" s="1">
        <v>62309</v>
      </c>
      <c r="E37" s="1"/>
      <c r="F37" s="1">
        <v>51339</v>
      </c>
      <c r="I37" s="1">
        <v>51339</v>
      </c>
    </row>
    <row r="38" spans="2:9" ht="12.75">
      <c r="B38" s="42"/>
      <c r="C38" s="24"/>
      <c r="D38" s="1"/>
      <c r="E38" s="1"/>
      <c r="F38" s="1"/>
      <c r="I38" s="1"/>
    </row>
    <row r="39" spans="2:9" ht="12.75">
      <c r="B39" s="42" t="s">
        <v>127</v>
      </c>
      <c r="C39" s="24"/>
      <c r="D39" s="27">
        <f>+D35+D37</f>
        <v>123484185</v>
      </c>
      <c r="E39" s="1"/>
      <c r="F39" s="27">
        <f>+F35+F37</f>
        <v>119748840</v>
      </c>
      <c r="I39" s="27">
        <f>+I35+I37</f>
        <v>119748840</v>
      </c>
    </row>
    <row r="40" spans="2:9" ht="12.75">
      <c r="B40" s="24"/>
      <c r="C40" s="24"/>
      <c r="D40" s="1"/>
      <c r="E40" s="1"/>
      <c r="F40" s="1"/>
      <c r="I40" s="1"/>
    </row>
    <row r="41" spans="2:9" ht="12.75">
      <c r="B41" s="42" t="s">
        <v>105</v>
      </c>
      <c r="C41" s="24"/>
      <c r="D41" s="1"/>
      <c r="E41" s="1"/>
      <c r="F41" s="1"/>
      <c r="I41" s="1"/>
    </row>
    <row r="42" spans="2:9" ht="12.75">
      <c r="B42" s="50"/>
      <c r="C42" s="24" t="s">
        <v>106</v>
      </c>
      <c r="D42" s="1">
        <v>429632</v>
      </c>
      <c r="E42" s="1"/>
      <c r="F42" s="1">
        <v>1688316</v>
      </c>
      <c r="I42" s="1">
        <v>1688316</v>
      </c>
    </row>
    <row r="43" spans="2:9" ht="12.75">
      <c r="B43" s="8"/>
      <c r="C43" s="24" t="s">
        <v>107</v>
      </c>
      <c r="D43" s="1">
        <v>102938</v>
      </c>
      <c r="E43" s="1"/>
      <c r="F43" s="1">
        <f>34510+4280</f>
        <v>38790</v>
      </c>
      <c r="I43" s="1">
        <f>34510+4280</f>
        <v>38790</v>
      </c>
    </row>
    <row r="44" spans="2:9" ht="12.75">
      <c r="B44" s="50"/>
      <c r="C44" s="24" t="s">
        <v>108</v>
      </c>
      <c r="D44" s="1">
        <v>112379</v>
      </c>
      <c r="E44" s="1"/>
      <c r="F44" s="1">
        <v>116826</v>
      </c>
      <c r="I44" s="1">
        <v>116826</v>
      </c>
    </row>
    <row r="45" spans="2:9" ht="12.75">
      <c r="B45" s="24"/>
      <c r="C45" s="24" t="s">
        <v>152</v>
      </c>
      <c r="D45" s="27">
        <f>SUM(D42:D44)</f>
        <v>644949</v>
      </c>
      <c r="F45" s="27">
        <f>SUM(F42:F44)</f>
        <v>1843932</v>
      </c>
      <c r="I45" s="27">
        <f>SUM(I42:I44)</f>
        <v>1843932</v>
      </c>
    </row>
    <row r="46" spans="2:9" ht="12.75">
      <c r="B46" s="24"/>
      <c r="C46" s="24"/>
      <c r="D46" s="1"/>
      <c r="F46" s="1"/>
      <c r="I46" s="1"/>
    </row>
    <row r="47" spans="2:3" ht="12.75">
      <c r="B47" s="42" t="s">
        <v>109</v>
      </c>
      <c r="C47" s="24"/>
    </row>
    <row r="48" spans="2:9" ht="12.75">
      <c r="B48" s="24"/>
      <c r="C48" s="24" t="s">
        <v>110</v>
      </c>
      <c r="D48" s="1">
        <v>14514621</v>
      </c>
      <c r="E48" s="1"/>
      <c r="F48" s="1">
        <f>13640414+2293195+65506+1-65508</f>
        <v>15933608</v>
      </c>
      <c r="H48" s="1"/>
      <c r="I48" s="1">
        <f>13640414+2293195+65506+1-65508</f>
        <v>15933608</v>
      </c>
    </row>
    <row r="49" spans="2:9" ht="12.75">
      <c r="B49" s="24"/>
      <c r="C49" s="24" t="s">
        <v>111</v>
      </c>
      <c r="D49" s="1">
        <v>55787384</v>
      </c>
      <c r="E49" s="1"/>
      <c r="F49" s="1">
        <f>1812000+55967439+61225</f>
        <v>57840664</v>
      </c>
      <c r="H49" s="1"/>
      <c r="I49" s="1">
        <f>1812000+55967439+61225</f>
        <v>57840664</v>
      </c>
    </row>
    <row r="50" spans="2:9" ht="12.75">
      <c r="B50" s="24"/>
      <c r="C50" s="24" t="s">
        <v>112</v>
      </c>
      <c r="D50" s="1">
        <v>99815</v>
      </c>
      <c r="E50" s="1"/>
      <c r="F50" s="1">
        <v>1234432</v>
      </c>
      <c r="H50" s="1"/>
      <c r="I50" s="1">
        <v>1234432</v>
      </c>
    </row>
    <row r="51" spans="2:9" ht="12.75">
      <c r="B51" s="24"/>
      <c r="C51" s="24" t="s">
        <v>159</v>
      </c>
      <c r="D51" s="27">
        <f>SUM(D48:D50)</f>
        <v>70401820</v>
      </c>
      <c r="F51" s="27">
        <f>SUM(F48:F50)</f>
        <v>75008704</v>
      </c>
      <c r="I51" s="27">
        <f>SUM(I48:I50)</f>
        <v>75008704</v>
      </c>
    </row>
    <row r="52" spans="2:3" ht="12.75">
      <c r="B52" s="24"/>
      <c r="C52" s="24"/>
    </row>
    <row r="53" spans="2:9" ht="12.75">
      <c r="B53" s="42" t="s">
        <v>153</v>
      </c>
      <c r="D53" s="2">
        <f>+D45+D51</f>
        <v>71046769</v>
      </c>
      <c r="F53" s="2">
        <f>+F45+F51</f>
        <v>76852636</v>
      </c>
      <c r="I53" s="2">
        <f>+I45+I51</f>
        <v>76852636</v>
      </c>
    </row>
    <row r="54" spans="2:3" ht="12.75">
      <c r="B54" s="24"/>
      <c r="C54" s="42"/>
    </row>
    <row r="55" spans="2:9" ht="13.5" thickBot="1">
      <c r="B55" s="42" t="s">
        <v>129</v>
      </c>
      <c r="D55" s="19">
        <f>+D39+D53</f>
        <v>194530954</v>
      </c>
      <c r="F55" s="19">
        <f>+F39+F53</f>
        <v>196601476</v>
      </c>
      <c r="I55" s="19">
        <f>+I39+I53</f>
        <v>196601476</v>
      </c>
    </row>
    <row r="56" spans="2:9" ht="13.5" thickTop="1">
      <c r="B56" s="24"/>
      <c r="C56" s="24"/>
      <c r="D56" s="2">
        <f>+D26-D55</f>
        <v>0</v>
      </c>
      <c r="F56" s="2">
        <f>+F26-F55</f>
        <v>0</v>
      </c>
      <c r="I56" s="2">
        <f>+I26-I55</f>
        <v>0</v>
      </c>
    </row>
    <row r="57" spans="2:3" ht="12.75">
      <c r="B57" s="2" t="s">
        <v>114</v>
      </c>
      <c r="C57" s="24"/>
    </row>
    <row r="58" spans="2:3" ht="12.75">
      <c r="B58" s="2" t="s">
        <v>146</v>
      </c>
      <c r="C58" s="24"/>
    </row>
    <row r="61" spans="2:6" ht="12.75">
      <c r="B61" s="1"/>
      <c r="C61" s="1" t="s">
        <v>140</v>
      </c>
      <c r="D61" s="59" t="s">
        <v>52</v>
      </c>
      <c r="E61" s="1"/>
      <c r="F61" s="59" t="s">
        <v>116</v>
      </c>
    </row>
    <row r="62" spans="2:6" ht="12.75">
      <c r="B62" s="1"/>
      <c r="C62" s="66" t="s">
        <v>139</v>
      </c>
      <c r="D62" s="59" t="s">
        <v>136</v>
      </c>
      <c r="E62" s="1"/>
      <c r="F62" s="59" t="s">
        <v>135</v>
      </c>
    </row>
    <row r="63" spans="2:6" ht="12.75">
      <c r="B63" s="1"/>
      <c r="C63" s="1"/>
      <c r="D63" s="59" t="s">
        <v>11</v>
      </c>
      <c r="E63" s="1"/>
      <c r="F63" s="59" t="s">
        <v>11</v>
      </c>
    </row>
    <row r="64" spans="1:6" ht="12.75">
      <c r="A64" s="41"/>
      <c r="B64" s="67"/>
      <c r="C64" s="28" t="s">
        <v>93</v>
      </c>
      <c r="D64" s="1">
        <v>40749707</v>
      </c>
      <c r="E64" s="1"/>
      <c r="F64" s="1">
        <v>37152565</v>
      </c>
    </row>
    <row r="65" spans="2:6" ht="12.75">
      <c r="B65" s="67"/>
      <c r="C65" s="28" t="s">
        <v>94</v>
      </c>
      <c r="D65" s="1">
        <v>0</v>
      </c>
      <c r="E65" s="1"/>
      <c r="F65" s="1">
        <v>2782487</v>
      </c>
    </row>
    <row r="66" spans="2:7" ht="12.75">
      <c r="B66" s="67"/>
      <c r="C66" s="28" t="s">
        <v>122</v>
      </c>
      <c r="D66" s="1">
        <v>3717000</v>
      </c>
      <c r="E66" s="1"/>
      <c r="F66" s="1">
        <v>4531655</v>
      </c>
      <c r="G66" s="41"/>
    </row>
    <row r="67" spans="2:7" ht="12.75">
      <c r="B67" s="67"/>
      <c r="C67" s="28"/>
      <c r="D67" s="1"/>
      <c r="E67" s="1"/>
      <c r="F67" s="1"/>
      <c r="G67" s="41"/>
    </row>
    <row r="68" spans="2:7" ht="12.75">
      <c r="B68" s="67"/>
      <c r="C68" s="28"/>
      <c r="D68" s="1"/>
      <c r="E68" s="1"/>
      <c r="F68" s="1"/>
      <c r="G68" s="41"/>
    </row>
    <row r="69" spans="2:7" ht="12.75" hidden="1">
      <c r="B69" s="67"/>
      <c r="C69" s="1" t="s">
        <v>142</v>
      </c>
      <c r="D69" s="1"/>
      <c r="E69" s="1"/>
      <c r="F69" s="1"/>
      <c r="G69" s="41"/>
    </row>
    <row r="70" spans="2:7" ht="12.75" hidden="1">
      <c r="B70" s="67"/>
      <c r="C70" s="66" t="s">
        <v>137</v>
      </c>
      <c r="D70" s="2" t="s">
        <v>154</v>
      </c>
      <c r="G70" s="41"/>
    </row>
    <row r="71" spans="2:7" ht="12.75" hidden="1">
      <c r="B71" s="67"/>
      <c r="C71" s="1" t="s">
        <v>120</v>
      </c>
      <c r="D71" s="2">
        <v>251441</v>
      </c>
      <c r="F71" s="2">
        <v>251441</v>
      </c>
      <c r="G71" s="41"/>
    </row>
    <row r="72" spans="2:7" ht="12.75" hidden="1">
      <c r="B72" s="67"/>
      <c r="C72" s="28" t="s">
        <v>88</v>
      </c>
      <c r="D72" s="2">
        <f>932509-D71</f>
        <v>681068</v>
      </c>
      <c r="E72" s="1"/>
      <c r="F72" s="2">
        <f>932509-F71</f>
        <v>681068</v>
      </c>
      <c r="G72" s="41"/>
    </row>
    <row r="73" spans="2:7" ht="12.75" hidden="1">
      <c r="B73" s="67"/>
      <c r="C73" s="68" t="s">
        <v>72</v>
      </c>
      <c r="D73" s="2">
        <v>0</v>
      </c>
      <c r="E73" s="1"/>
      <c r="F73" s="2">
        <v>2983515</v>
      </c>
      <c r="G73" s="41"/>
    </row>
    <row r="74" spans="2:7" ht="12.75" hidden="1">
      <c r="B74" s="67"/>
      <c r="C74" s="28"/>
      <c r="D74" s="27">
        <f>SUM(D71:D73)</f>
        <v>932509</v>
      </c>
      <c r="E74" s="1"/>
      <c r="F74" s="27">
        <f>SUM(F71:F73)</f>
        <v>3916024</v>
      </c>
      <c r="G74" s="41"/>
    </row>
    <row r="75" spans="2:7" ht="12.75" hidden="1">
      <c r="B75" s="67"/>
      <c r="C75" s="28"/>
      <c r="D75" s="1"/>
      <c r="E75" s="1"/>
      <c r="F75" s="1"/>
      <c r="G75" s="41"/>
    </row>
    <row r="76" spans="2:8" ht="12.75" hidden="1">
      <c r="B76" s="67"/>
      <c r="D76" s="2" t="s">
        <v>155</v>
      </c>
      <c r="E76" s="1"/>
      <c r="F76" s="1"/>
      <c r="G76" s="41"/>
      <c r="H76" s="62"/>
    </row>
    <row r="77" spans="2:8" ht="12.75" hidden="1">
      <c r="B77" s="67"/>
      <c r="C77" s="1" t="s">
        <v>120</v>
      </c>
      <c r="D77" s="2">
        <v>97627</v>
      </c>
      <c r="F77" s="2">
        <v>97627</v>
      </c>
      <c r="G77" s="41"/>
      <c r="H77" s="62"/>
    </row>
    <row r="78" spans="2:8" ht="12.75" hidden="1">
      <c r="B78" s="67"/>
      <c r="C78" s="28" t="s">
        <v>88</v>
      </c>
      <c r="D78" s="2">
        <f>307115</f>
        <v>307115</v>
      </c>
      <c r="E78" s="1"/>
      <c r="F78" s="2">
        <f>307115-F77</f>
        <v>209488</v>
      </c>
      <c r="G78" s="41"/>
      <c r="H78" s="62"/>
    </row>
    <row r="79" spans="2:8" ht="12.75" hidden="1">
      <c r="B79" s="67"/>
      <c r="C79" s="68" t="s">
        <v>72</v>
      </c>
      <c r="E79" s="1"/>
      <c r="F79" s="2">
        <v>793665</v>
      </c>
      <c r="G79" s="41"/>
      <c r="H79" s="62"/>
    </row>
    <row r="80" spans="2:8" ht="12.75" hidden="1">
      <c r="B80" s="67"/>
      <c r="C80" s="28"/>
      <c r="D80" s="27">
        <f>SUM(D77:D79)</f>
        <v>404742</v>
      </c>
      <c r="E80" s="1"/>
      <c r="F80" s="27">
        <f>SUM(F77:F79)</f>
        <v>1100780</v>
      </c>
      <c r="G80" s="41"/>
      <c r="H80" s="62"/>
    </row>
    <row r="81" spans="2:7" ht="12.75" hidden="1">
      <c r="B81" s="67"/>
      <c r="C81" s="28"/>
      <c r="D81" s="1"/>
      <c r="E81" s="1"/>
      <c r="F81" s="1"/>
      <c r="G81" s="41"/>
    </row>
    <row r="82" spans="2:7" ht="12.75" hidden="1">
      <c r="B82" s="67"/>
      <c r="C82" s="1" t="s">
        <v>143</v>
      </c>
      <c r="D82" s="1"/>
      <c r="E82" s="1"/>
      <c r="F82" s="1"/>
      <c r="G82" s="41"/>
    </row>
    <row r="83" spans="2:7" ht="12.75" hidden="1">
      <c r="B83" s="67"/>
      <c r="C83" s="66" t="s">
        <v>89</v>
      </c>
      <c r="D83" s="2" t="s">
        <v>154</v>
      </c>
      <c r="G83" s="41"/>
    </row>
    <row r="84" spans="2:7" ht="12.75" hidden="1">
      <c r="B84" s="67"/>
      <c r="C84" s="62" t="s">
        <v>88</v>
      </c>
      <c r="D84" s="1">
        <v>-293814</v>
      </c>
      <c r="E84" s="1"/>
      <c r="F84" s="1">
        <v>-293814</v>
      </c>
      <c r="G84" s="41"/>
    </row>
    <row r="85" spans="2:7" ht="12.75" hidden="1">
      <c r="B85" s="67"/>
      <c r="C85" s="62" t="s">
        <v>90</v>
      </c>
      <c r="D85" s="1">
        <v>-518981</v>
      </c>
      <c r="E85" s="1"/>
      <c r="F85" s="1">
        <v>-518981</v>
      </c>
      <c r="G85" s="41"/>
    </row>
    <row r="86" spans="2:7" ht="12.75" hidden="1">
      <c r="B86" s="67"/>
      <c r="C86" s="62" t="s">
        <v>80</v>
      </c>
      <c r="D86" s="1">
        <v>-16548584</v>
      </c>
      <c r="E86" s="1"/>
      <c r="F86" s="1">
        <v>-16548584</v>
      </c>
      <c r="G86" s="41"/>
    </row>
    <row r="87" spans="2:7" ht="12.75" hidden="1">
      <c r="B87" s="67"/>
      <c r="C87" s="62" t="s">
        <v>72</v>
      </c>
      <c r="D87" s="1">
        <v>2983515</v>
      </c>
      <c r="E87" s="1"/>
      <c r="F87" s="1">
        <v>0</v>
      </c>
      <c r="G87" s="41"/>
    </row>
    <row r="88" spans="2:7" ht="12.75" hidden="1">
      <c r="B88" s="67"/>
      <c r="C88" s="28"/>
      <c r="D88" s="69">
        <f>SUM(D84:D87)</f>
        <v>-14377864</v>
      </c>
      <c r="E88" s="1"/>
      <c r="F88" s="69">
        <f>SUM(F84:F87)</f>
        <v>-17361379</v>
      </c>
      <c r="G88" s="41"/>
    </row>
    <row r="89" spans="2:7" ht="12.75" hidden="1">
      <c r="B89" s="67"/>
      <c r="C89" s="28"/>
      <c r="D89" s="1"/>
      <c r="F89" s="1"/>
      <c r="G89" s="41"/>
    </row>
    <row r="90" spans="2:8" ht="12.75" hidden="1">
      <c r="B90" s="67"/>
      <c r="C90" s="28"/>
      <c r="D90" s="2" t="s">
        <v>155</v>
      </c>
      <c r="F90" s="1"/>
      <c r="G90" s="41"/>
      <c r="H90" s="3"/>
    </row>
    <row r="91" spans="2:8" ht="12.75" hidden="1">
      <c r="B91" s="67"/>
      <c r="C91" s="62" t="s">
        <v>88</v>
      </c>
      <c r="D91" s="1">
        <v>-278814</v>
      </c>
      <c r="E91" s="1"/>
      <c r="F91" s="1">
        <v>-278814</v>
      </c>
      <c r="G91" s="41"/>
      <c r="H91" s="3"/>
    </row>
    <row r="92" spans="2:8" ht="12.75" hidden="1">
      <c r="B92" s="67"/>
      <c r="C92" s="62" t="s">
        <v>90</v>
      </c>
      <c r="D92" s="1">
        <v>558471</v>
      </c>
      <c r="E92" s="1"/>
      <c r="F92" s="1">
        <v>558471</v>
      </c>
      <c r="G92" s="41"/>
      <c r="H92" s="3"/>
    </row>
    <row r="93" spans="2:8" ht="12.75" hidden="1">
      <c r="B93" s="67"/>
      <c r="C93" s="62" t="s">
        <v>80</v>
      </c>
      <c r="D93" s="1">
        <v>46280</v>
      </c>
      <c r="E93" s="1"/>
      <c r="F93" s="1">
        <v>46280</v>
      </c>
      <c r="G93" s="41"/>
      <c r="H93" s="3"/>
    </row>
    <row r="94" spans="2:8" ht="12.75" hidden="1">
      <c r="B94" s="67"/>
      <c r="C94" s="62" t="s">
        <v>72</v>
      </c>
      <c r="D94" s="1">
        <v>793665</v>
      </c>
      <c r="E94" s="1"/>
      <c r="F94" s="1">
        <v>0</v>
      </c>
      <c r="G94" s="41"/>
      <c r="H94" s="3"/>
    </row>
    <row r="95" spans="2:8" ht="12.75" hidden="1">
      <c r="B95" s="67"/>
      <c r="C95" s="28"/>
      <c r="D95" s="69">
        <f>SUM(D91:D94)</f>
        <v>1119602</v>
      </c>
      <c r="E95" s="1"/>
      <c r="F95" s="69">
        <f>SUM(F91:F94)</f>
        <v>325937</v>
      </c>
      <c r="G95" s="41"/>
      <c r="H95" s="3"/>
    </row>
    <row r="96" spans="2:7" ht="12.75" hidden="1">
      <c r="B96" s="67"/>
      <c r="C96" s="28"/>
      <c r="D96" s="1"/>
      <c r="F96" s="1"/>
      <c r="G96" s="41"/>
    </row>
    <row r="97" spans="2:3" ht="12.75">
      <c r="B97" s="2" t="s">
        <v>144</v>
      </c>
      <c r="C97" s="28"/>
    </row>
    <row r="98" spans="2:3" ht="12.75">
      <c r="B98" s="2" t="s">
        <v>141</v>
      </c>
      <c r="C98" s="28"/>
    </row>
    <row r="99" ht="12.75">
      <c r="C99" s="28"/>
    </row>
    <row r="100" ht="12.75">
      <c r="C100" s="28"/>
    </row>
  </sheetData>
  <mergeCells count="3">
    <mergeCell ref="A1:F1"/>
    <mergeCell ref="A2:F2"/>
    <mergeCell ref="A3:F3"/>
  </mergeCells>
  <printOptions horizontalCentered="1"/>
  <pageMargins left="0.75" right="0.75" top="0.5" bottom="0.5" header="0.5" footer="0.5"/>
  <pageSetup horizontalDpi="600" verticalDpi="600" orientation="portrait" paperSize="9" scale="85" r:id="rId1"/>
  <headerFooter alignWithMargins="0">
    <oddFooter>&amp;L&amp;"Arial,Italic"&amp;8@My Doc/&amp;F/&amp;A</oddFooter>
  </headerFooter>
  <rowBreaks count="1" manualBreakCount="1">
    <brk id="5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3" style="23" customWidth="1"/>
    <col min="2" max="2" width="30.33203125" style="23" customWidth="1"/>
    <col min="3" max="3" width="10.16015625" style="23" customWidth="1"/>
    <col min="4" max="4" width="19.33203125" style="23" customWidth="1"/>
    <col min="5" max="5" width="1.171875" style="23" customWidth="1"/>
    <col min="6" max="6" width="18.66015625" style="23" customWidth="1"/>
    <col min="7" max="7" width="1.5" style="23" customWidth="1"/>
    <col min="8" max="8" width="20.16015625" style="23" customWidth="1"/>
    <col min="9" max="9" width="1.5" style="23" customWidth="1"/>
    <col min="10" max="10" width="20.33203125" style="23" customWidth="1"/>
    <col min="11" max="11" width="0.82421875" style="23" customWidth="1"/>
    <col min="12" max="12" width="15.16015625" style="23" bestFit="1" customWidth="1"/>
    <col min="13" max="13" width="11.83203125" style="23" customWidth="1"/>
    <col min="14" max="16384" width="9.33203125" style="23" customWidth="1"/>
  </cols>
  <sheetData>
    <row r="1" ht="18">
      <c r="A1" s="39" t="s">
        <v>61</v>
      </c>
    </row>
    <row r="2" ht="15">
      <c r="A2" s="40" t="s">
        <v>53</v>
      </c>
    </row>
    <row r="3" ht="15">
      <c r="A3" s="40" t="s">
        <v>166</v>
      </c>
    </row>
    <row r="4" spans="1:10" ht="15">
      <c r="A4" s="40" t="s">
        <v>6</v>
      </c>
      <c r="F4" s="65"/>
      <c r="J4" s="51" t="s">
        <v>116</v>
      </c>
    </row>
    <row r="5" spans="4:10" s="24" customFormat="1" ht="12.75">
      <c r="D5" s="8"/>
      <c r="F5" s="51" t="s">
        <v>116</v>
      </c>
      <c r="J5" s="51" t="s">
        <v>52</v>
      </c>
    </row>
    <row r="6" spans="4:10" s="24" customFormat="1" ht="12.75">
      <c r="D6" s="60" t="s">
        <v>12</v>
      </c>
      <c r="F6" s="51" t="s">
        <v>52</v>
      </c>
      <c r="H6" s="60" t="s">
        <v>15</v>
      </c>
      <c r="J6" s="51" t="s">
        <v>15</v>
      </c>
    </row>
    <row r="7" spans="4:10" s="24" customFormat="1" ht="12.75">
      <c r="D7" s="60" t="s">
        <v>60</v>
      </c>
      <c r="F7" s="51" t="s">
        <v>60</v>
      </c>
      <c r="H7" s="60" t="s">
        <v>162</v>
      </c>
      <c r="J7" s="51" t="s">
        <v>162</v>
      </c>
    </row>
    <row r="8" spans="4:10" s="24" customFormat="1" ht="12.75">
      <c r="D8" s="60" t="s">
        <v>13</v>
      </c>
      <c r="F8" s="51" t="s">
        <v>13</v>
      </c>
      <c r="H8" s="60" t="s">
        <v>51</v>
      </c>
      <c r="J8" s="51" t="s">
        <v>51</v>
      </c>
    </row>
    <row r="9" spans="4:10" s="24" customFormat="1" ht="12.75">
      <c r="D9" s="60" t="s">
        <v>14</v>
      </c>
      <c r="F9" s="51" t="s">
        <v>14</v>
      </c>
      <c r="H9" s="60" t="s">
        <v>14</v>
      </c>
      <c r="J9" s="51" t="s">
        <v>14</v>
      </c>
    </row>
    <row r="10" spans="4:10" s="24" customFormat="1" ht="12.75">
      <c r="D10" s="61" t="s">
        <v>163</v>
      </c>
      <c r="F10" s="52" t="s">
        <v>164</v>
      </c>
      <c r="H10" s="61" t="s">
        <v>163</v>
      </c>
      <c r="J10" s="52" t="s">
        <v>164</v>
      </c>
    </row>
    <row r="11" s="24" customFormat="1" ht="12.75"/>
    <row r="12" spans="5:11" s="24" customFormat="1" ht="12.75">
      <c r="E12" s="28"/>
      <c r="K12" s="2"/>
    </row>
    <row r="13" spans="3:11" s="24" customFormat="1" ht="12.75">
      <c r="C13" s="63" t="s">
        <v>134</v>
      </c>
      <c r="D13" s="25" t="s">
        <v>11</v>
      </c>
      <c r="E13" s="28"/>
      <c r="F13" s="25" t="s">
        <v>11</v>
      </c>
      <c r="H13" s="25" t="s">
        <v>11</v>
      </c>
      <c r="J13" s="25" t="s">
        <v>11</v>
      </c>
      <c r="K13" s="2"/>
    </row>
    <row r="14" spans="5:11" s="24" customFormat="1" ht="12.75">
      <c r="E14" s="28"/>
      <c r="K14" s="2"/>
    </row>
    <row r="15" spans="2:11" s="24" customFormat="1" ht="12.75">
      <c r="B15" s="9" t="s">
        <v>7</v>
      </c>
      <c r="C15" s="9"/>
      <c r="D15" s="2">
        <v>59493921</v>
      </c>
      <c r="E15" s="1"/>
      <c r="F15" s="2">
        <v>57100384</v>
      </c>
      <c r="G15" s="2"/>
      <c r="H15" s="2">
        <v>177775854</v>
      </c>
      <c r="I15" s="2"/>
      <c r="J15" s="2">
        <v>169611952</v>
      </c>
      <c r="K15" s="2"/>
    </row>
    <row r="16" spans="2:11" s="24" customFormat="1" ht="12.75">
      <c r="B16" s="9"/>
      <c r="C16" s="9"/>
      <c r="D16" s="2"/>
      <c r="E16" s="1"/>
      <c r="F16" s="2"/>
      <c r="G16" s="2"/>
      <c r="H16" s="2"/>
      <c r="I16" s="2"/>
      <c r="J16" s="2"/>
      <c r="K16" s="2"/>
    </row>
    <row r="17" spans="2:11" s="24" customFormat="1" ht="12.75">
      <c r="B17" s="9" t="s">
        <v>3</v>
      </c>
      <c r="C17" s="9"/>
      <c r="D17" s="2">
        <v>-54511022</v>
      </c>
      <c r="E17" s="1"/>
      <c r="F17" s="2">
        <v>-51676636</v>
      </c>
      <c r="G17" s="2"/>
      <c r="H17" s="2">
        <v>-163407518</v>
      </c>
      <c r="I17" s="2"/>
      <c r="J17" s="2">
        <v>-153487064</v>
      </c>
      <c r="K17" s="2"/>
    </row>
    <row r="18" spans="2:11" s="24" customFormat="1" ht="12.75">
      <c r="B18" s="9"/>
      <c r="C18" s="9"/>
      <c r="D18" s="2"/>
      <c r="E18" s="1"/>
      <c r="F18" s="2"/>
      <c r="G18" s="2"/>
      <c r="H18" s="2"/>
      <c r="I18" s="2"/>
      <c r="J18" s="2"/>
      <c r="K18" s="2"/>
    </row>
    <row r="19" spans="2:11" s="24" customFormat="1" ht="12.75">
      <c r="B19" s="9"/>
      <c r="C19" s="9"/>
      <c r="D19" s="16"/>
      <c r="E19" s="1"/>
      <c r="F19" s="16"/>
      <c r="G19" s="2"/>
      <c r="H19" s="16"/>
      <c r="I19" s="2"/>
      <c r="J19" s="16"/>
      <c r="K19" s="2"/>
    </row>
    <row r="20" spans="2:11" s="24" customFormat="1" ht="12.75">
      <c r="B20" s="9" t="s">
        <v>4</v>
      </c>
      <c r="C20" s="9"/>
      <c r="D20" s="2">
        <v>4982899</v>
      </c>
      <c r="E20" s="1"/>
      <c r="F20" s="2">
        <v>5423748</v>
      </c>
      <c r="G20" s="2"/>
      <c r="H20" s="2">
        <v>14368336</v>
      </c>
      <c r="I20" s="2"/>
      <c r="J20" s="2">
        <v>16124888</v>
      </c>
      <c r="K20" s="2"/>
    </row>
    <row r="21" spans="2:11" s="24" customFormat="1" ht="12.75">
      <c r="B21" s="9"/>
      <c r="C21" s="9"/>
      <c r="D21" s="2"/>
      <c r="E21" s="1"/>
      <c r="F21" s="2"/>
      <c r="G21" s="2"/>
      <c r="H21" s="2"/>
      <c r="I21" s="2"/>
      <c r="J21" s="2"/>
      <c r="K21" s="2"/>
    </row>
    <row r="22" spans="2:11" s="24" customFormat="1" ht="12.75">
      <c r="B22" s="9"/>
      <c r="C22" s="9"/>
      <c r="D22" s="2"/>
      <c r="E22" s="1"/>
      <c r="F22" s="2"/>
      <c r="G22" s="2"/>
      <c r="H22" s="2"/>
      <c r="I22" s="2"/>
      <c r="J22" s="2"/>
      <c r="K22" s="2"/>
    </row>
    <row r="23" spans="2:11" s="24" customFormat="1" ht="12.75">
      <c r="B23" s="9" t="s">
        <v>78</v>
      </c>
      <c r="C23" s="9"/>
      <c r="D23" s="2">
        <v>104739</v>
      </c>
      <c r="E23" s="1"/>
      <c r="F23" s="2">
        <v>123497</v>
      </c>
      <c r="G23" s="2"/>
      <c r="H23" s="2">
        <v>302178</v>
      </c>
      <c r="I23" s="2"/>
      <c r="J23" s="2">
        <v>374938</v>
      </c>
      <c r="K23" s="2"/>
    </row>
    <row r="24" spans="2:11" s="24" customFormat="1" ht="12.75">
      <c r="B24" s="9"/>
      <c r="C24" s="9"/>
      <c r="D24" s="2"/>
      <c r="E24" s="1"/>
      <c r="F24" s="2"/>
      <c r="G24" s="2"/>
      <c r="H24" s="2"/>
      <c r="I24" s="2"/>
      <c r="J24" s="2"/>
      <c r="K24" s="2"/>
    </row>
    <row r="25" spans="2:11" s="24" customFormat="1" ht="12.75">
      <c r="B25" s="9" t="s">
        <v>86</v>
      </c>
      <c r="C25" s="64" t="s">
        <v>132</v>
      </c>
      <c r="D25" s="2">
        <v>249079</v>
      </c>
      <c r="E25" s="1"/>
      <c r="F25" s="2">
        <v>120079</v>
      </c>
      <c r="G25" s="2"/>
      <c r="H25" s="2">
        <v>3259774</v>
      </c>
      <c r="I25" s="2"/>
      <c r="J25" s="2">
        <v>3784662</v>
      </c>
      <c r="K25" s="2"/>
    </row>
    <row r="26" spans="2:11" s="24" customFormat="1" ht="12.75">
      <c r="B26" s="9"/>
      <c r="C26" s="9"/>
      <c r="D26" s="2"/>
      <c r="E26" s="1"/>
      <c r="F26" s="2"/>
      <c r="G26" s="2"/>
      <c r="H26" s="2"/>
      <c r="I26" s="2"/>
      <c r="J26" s="2"/>
      <c r="K26" s="2"/>
    </row>
    <row r="27" spans="2:11" s="24" customFormat="1" ht="12.75">
      <c r="B27" s="9" t="s">
        <v>8</v>
      </c>
      <c r="C27" s="9"/>
      <c r="D27" s="2">
        <v>-1057486</v>
      </c>
      <c r="E27" s="1"/>
      <c r="F27" s="2">
        <v>-1450363</v>
      </c>
      <c r="G27" s="2"/>
      <c r="H27" s="2">
        <v>-3284556</v>
      </c>
      <c r="I27" s="2"/>
      <c r="J27" s="2">
        <v>-4583958</v>
      </c>
      <c r="K27" s="2"/>
    </row>
    <row r="28" spans="2:11" s="24" customFormat="1" ht="12.75">
      <c r="B28" s="9"/>
      <c r="C28" s="9"/>
      <c r="D28" s="2"/>
      <c r="E28" s="1"/>
      <c r="F28" s="2"/>
      <c r="G28" s="2"/>
      <c r="H28" s="2"/>
      <c r="I28" s="2"/>
      <c r="J28" s="2"/>
      <c r="K28" s="2"/>
    </row>
    <row r="29" spans="2:11" s="24" customFormat="1" ht="12.75">
      <c r="B29" s="9" t="s">
        <v>1</v>
      </c>
      <c r="C29" s="9"/>
      <c r="D29" s="2">
        <v>-2530376</v>
      </c>
      <c r="E29" s="1"/>
      <c r="F29" s="2">
        <v>-2308311</v>
      </c>
      <c r="G29" s="2"/>
      <c r="H29" s="2">
        <v>-6805430</v>
      </c>
      <c r="I29" s="2"/>
      <c r="J29" s="2">
        <v>-7595044</v>
      </c>
      <c r="K29" s="2"/>
    </row>
    <row r="30" spans="2:11" s="24" customFormat="1" ht="12.75">
      <c r="B30" s="10"/>
      <c r="C30" s="10"/>
      <c r="D30" s="2"/>
      <c r="E30" s="1"/>
      <c r="F30" s="2"/>
      <c r="G30" s="2"/>
      <c r="H30" s="2"/>
      <c r="I30" s="2"/>
      <c r="J30" s="2"/>
      <c r="K30" s="2"/>
    </row>
    <row r="31" spans="2:11" s="24" customFormat="1" ht="12.75">
      <c r="B31" s="9" t="s">
        <v>87</v>
      </c>
      <c r="C31" s="64" t="s">
        <v>133</v>
      </c>
      <c r="D31" s="2">
        <v>-130927</v>
      </c>
      <c r="E31" s="1"/>
      <c r="F31" s="2">
        <v>26210</v>
      </c>
      <c r="G31" s="2"/>
      <c r="H31" s="2">
        <v>-649718</v>
      </c>
      <c r="I31" s="2"/>
      <c r="J31" s="2">
        <v>-17335169</v>
      </c>
      <c r="K31" s="2"/>
    </row>
    <row r="32" spans="2:11" s="24" customFormat="1" ht="12.75">
      <c r="B32" s="9"/>
      <c r="C32" s="9"/>
      <c r="D32" s="2"/>
      <c r="E32" s="1"/>
      <c r="F32" s="2"/>
      <c r="G32" s="2"/>
      <c r="H32" s="2"/>
      <c r="I32" s="2"/>
      <c r="J32" s="2"/>
      <c r="K32" s="2"/>
    </row>
    <row r="33" spans="2:11" s="24" customFormat="1" ht="12.75">
      <c r="B33" s="9" t="s">
        <v>0</v>
      </c>
      <c r="C33" s="9"/>
      <c r="D33" s="2">
        <v>-528961</v>
      </c>
      <c r="E33" s="1"/>
      <c r="F33" s="2">
        <v>-860775</v>
      </c>
      <c r="G33" s="2"/>
      <c r="H33" s="2">
        <v>-1618268</v>
      </c>
      <c r="I33" s="2"/>
      <c r="J33" s="2">
        <v>-2788704</v>
      </c>
      <c r="K33" s="2"/>
    </row>
    <row r="34" spans="2:11" s="24" customFormat="1" ht="12.75">
      <c r="B34" s="9"/>
      <c r="C34" s="9"/>
      <c r="D34" s="1"/>
      <c r="E34" s="1"/>
      <c r="F34" s="1"/>
      <c r="G34" s="1"/>
      <c r="H34" s="1"/>
      <c r="I34" s="1"/>
      <c r="J34" s="1"/>
      <c r="K34" s="2"/>
    </row>
    <row r="35" spans="2:11" s="24" customFormat="1" ht="12.75">
      <c r="B35" s="9" t="s">
        <v>81</v>
      </c>
      <c r="C35" s="9"/>
      <c r="D35" s="2">
        <v>0</v>
      </c>
      <c r="E35" s="1"/>
      <c r="F35" s="2">
        <v>0</v>
      </c>
      <c r="G35" s="2"/>
      <c r="H35" s="2">
        <v>0</v>
      </c>
      <c r="I35" s="2"/>
      <c r="J35" s="2">
        <v>0</v>
      </c>
      <c r="K35" s="2"/>
    </row>
    <row r="36" spans="2:11" s="24" customFormat="1" ht="12.75">
      <c r="B36" s="9"/>
      <c r="C36" s="9"/>
      <c r="D36" s="16"/>
      <c r="E36" s="1"/>
      <c r="F36" s="16"/>
      <c r="G36" s="2"/>
      <c r="H36" s="16"/>
      <c r="I36" s="2"/>
      <c r="J36" s="16"/>
      <c r="K36" s="2"/>
    </row>
    <row r="37" spans="2:11" s="24" customFormat="1" ht="12.75">
      <c r="B37" s="9" t="s">
        <v>5</v>
      </c>
      <c r="C37" s="9"/>
      <c r="D37" s="2">
        <v>1088967</v>
      </c>
      <c r="E37" s="1"/>
      <c r="F37" s="2">
        <v>1074085</v>
      </c>
      <c r="G37" s="2" t="e">
        <v>#REF!</v>
      </c>
      <c r="H37" s="2">
        <v>5572316</v>
      </c>
      <c r="I37" s="2" t="e">
        <v>#REF!</v>
      </c>
      <c r="J37" s="2">
        <v>-12018387</v>
      </c>
      <c r="K37" s="2"/>
    </row>
    <row r="38" spans="2:11" s="24" customFormat="1" ht="12.75">
      <c r="B38" s="9"/>
      <c r="C38" s="9"/>
      <c r="D38" s="2"/>
      <c r="E38" s="1"/>
      <c r="F38" s="2"/>
      <c r="G38" s="2"/>
      <c r="H38" s="2"/>
      <c r="I38" s="2"/>
      <c r="J38" s="2"/>
      <c r="K38" s="2"/>
    </row>
    <row r="39" spans="2:11" s="24" customFormat="1" ht="12.75">
      <c r="B39" s="9" t="s">
        <v>82</v>
      </c>
      <c r="C39" s="9"/>
      <c r="D39" s="2"/>
      <c r="E39" s="1"/>
      <c r="F39" s="2"/>
      <c r="G39" s="2"/>
      <c r="H39" s="2"/>
      <c r="I39" s="2"/>
      <c r="J39" s="2"/>
      <c r="K39" s="2"/>
    </row>
    <row r="40" spans="2:11" s="24" customFormat="1" ht="12.75">
      <c r="B40" s="9" t="s">
        <v>149</v>
      </c>
      <c r="C40" s="9"/>
      <c r="D40" s="2">
        <v>-268659</v>
      </c>
      <c r="E40" s="1"/>
      <c r="F40" s="2">
        <v>-371119</v>
      </c>
      <c r="G40" s="2"/>
      <c r="H40" s="2">
        <v>-789566</v>
      </c>
      <c r="I40" s="2"/>
      <c r="J40" s="2">
        <v>-1066206</v>
      </c>
      <c r="K40" s="2"/>
    </row>
    <row r="41" spans="2:11" s="24" customFormat="1" ht="12.75">
      <c r="B41" s="9" t="s">
        <v>150</v>
      </c>
      <c r="C41" s="9"/>
      <c r="D41" s="2">
        <v>22934</v>
      </c>
      <c r="E41" s="1"/>
      <c r="F41" s="2">
        <v>0</v>
      </c>
      <c r="G41" s="2"/>
      <c r="H41" s="2">
        <v>-620326</v>
      </c>
      <c r="I41" s="2"/>
      <c r="J41" s="2">
        <v>0</v>
      </c>
      <c r="K41" s="2"/>
    </row>
    <row r="42" spans="2:11" s="24" customFormat="1" ht="12.75">
      <c r="B42" s="9"/>
      <c r="C42" s="9"/>
      <c r="D42" s="27">
        <v>-245725</v>
      </c>
      <c r="E42" s="27">
        <v>0</v>
      </c>
      <c r="F42" s="27">
        <v>-371119</v>
      </c>
      <c r="G42" s="27">
        <v>0</v>
      </c>
      <c r="H42" s="27">
        <v>-1409892</v>
      </c>
      <c r="I42" s="27">
        <v>0</v>
      </c>
      <c r="J42" s="27">
        <v>-1066206</v>
      </c>
      <c r="K42" s="2"/>
    </row>
    <row r="43" spans="2:11" s="24" customFormat="1" ht="12.75">
      <c r="B43" s="9"/>
      <c r="C43" s="9"/>
      <c r="D43" s="2"/>
      <c r="E43" s="1"/>
      <c r="F43" s="2"/>
      <c r="G43" s="2"/>
      <c r="H43" s="2"/>
      <c r="I43" s="2"/>
      <c r="J43" s="2"/>
      <c r="K43" s="2"/>
    </row>
    <row r="44" spans="1:11" s="24" customFormat="1" ht="13.5" thickBot="1">
      <c r="A44" s="46"/>
      <c r="B44" s="47" t="s">
        <v>16</v>
      </c>
      <c r="C44" s="47"/>
      <c r="D44" s="72">
        <v>843242</v>
      </c>
      <c r="E44" s="72"/>
      <c r="F44" s="72">
        <v>702966</v>
      </c>
      <c r="G44" s="72"/>
      <c r="H44" s="72">
        <v>4162424</v>
      </c>
      <c r="I44" s="72"/>
      <c r="J44" s="72">
        <v>-13084593</v>
      </c>
      <c r="K44" s="2"/>
    </row>
    <row r="45" spans="2:11" s="24" customFormat="1" ht="13.5" thickTop="1">
      <c r="B45" s="9"/>
      <c r="C45" s="9"/>
      <c r="D45" s="2"/>
      <c r="E45" s="1"/>
      <c r="F45" s="2"/>
      <c r="G45" s="2"/>
      <c r="H45" s="2"/>
      <c r="I45" s="2"/>
      <c r="J45" s="2"/>
      <c r="K45" s="2"/>
    </row>
    <row r="46" spans="2:11" s="24" customFormat="1" ht="12.75">
      <c r="B46" s="24" t="s">
        <v>83</v>
      </c>
      <c r="D46" s="2"/>
      <c r="E46" s="1"/>
      <c r="F46" s="2"/>
      <c r="G46" s="2"/>
      <c r="H46" s="2"/>
      <c r="I46" s="2"/>
      <c r="J46" s="2"/>
      <c r="K46" s="2"/>
    </row>
    <row r="47" spans="2:11" s="24" customFormat="1" ht="12.75">
      <c r="B47" s="24" t="s">
        <v>84</v>
      </c>
      <c r="D47" s="2">
        <v>838345</v>
      </c>
      <c r="E47" s="1"/>
      <c r="F47" s="2">
        <v>693836</v>
      </c>
      <c r="G47" s="2"/>
      <c r="H47" s="2">
        <v>4151454</v>
      </c>
      <c r="I47" s="2"/>
      <c r="J47" s="2">
        <v>-13096877</v>
      </c>
      <c r="K47" s="2"/>
    </row>
    <row r="48" spans="4:11" s="24" customFormat="1" ht="12.75">
      <c r="D48" s="2"/>
      <c r="E48" s="1"/>
      <c r="F48" s="2"/>
      <c r="G48" s="2"/>
      <c r="H48" s="2"/>
      <c r="I48" s="2"/>
      <c r="J48" s="2"/>
      <c r="K48" s="2"/>
    </row>
    <row r="49" spans="2:11" s="24" customFormat="1" ht="12.75">
      <c r="B49" s="9" t="s">
        <v>85</v>
      </c>
      <c r="C49" s="9"/>
      <c r="D49" s="2">
        <v>4897</v>
      </c>
      <c r="E49" s="1"/>
      <c r="F49" s="2">
        <v>9130</v>
      </c>
      <c r="G49" s="2"/>
      <c r="H49" s="2">
        <v>10970</v>
      </c>
      <c r="I49" s="2"/>
      <c r="J49" s="2">
        <v>12284</v>
      </c>
      <c r="K49" s="2"/>
    </row>
    <row r="50" spans="2:11" s="24" customFormat="1" ht="12.75">
      <c r="B50" s="9"/>
      <c r="C50" s="9"/>
      <c r="D50" s="31"/>
      <c r="E50" s="28"/>
      <c r="G50" s="28"/>
      <c r="K50" s="1"/>
    </row>
    <row r="51" spans="2:11" s="24" customFormat="1" ht="13.5" thickBot="1">
      <c r="B51" s="9"/>
      <c r="C51" s="9"/>
      <c r="D51" s="48">
        <v>843242</v>
      </c>
      <c r="E51" s="43"/>
      <c r="F51" s="48">
        <v>702966</v>
      </c>
      <c r="G51" s="43"/>
      <c r="H51" s="48">
        <v>4162424</v>
      </c>
      <c r="I51" s="48" t="e">
        <v>#REF!</v>
      </c>
      <c r="J51" s="48">
        <v>-13084593</v>
      </c>
      <c r="K51" s="1"/>
    </row>
    <row r="52" spans="2:12" s="24" customFormat="1" ht="13.5" thickTop="1">
      <c r="B52" s="9"/>
      <c r="C52" s="9"/>
      <c r="D52" s="2"/>
      <c r="E52" s="1"/>
      <c r="F52" s="2"/>
      <c r="G52" s="2"/>
      <c r="H52" s="2"/>
      <c r="I52" s="2"/>
      <c r="J52" s="2"/>
      <c r="K52" s="2"/>
      <c r="L52" s="2"/>
    </row>
    <row r="53" spans="4:12" s="24" customFormat="1" ht="12.75">
      <c r="D53" s="2"/>
      <c r="E53" s="1"/>
      <c r="F53" s="2"/>
      <c r="G53" s="2"/>
      <c r="H53" s="2"/>
      <c r="I53" s="2"/>
      <c r="J53" s="2"/>
      <c r="K53" s="2"/>
      <c r="L53" s="2"/>
    </row>
    <row r="54" spans="2:12" s="24" customFormat="1" ht="12.75">
      <c r="B54" s="2" t="s">
        <v>17</v>
      </c>
      <c r="C54" s="2"/>
      <c r="D54" s="2"/>
      <c r="E54" s="1"/>
      <c r="F54" s="2"/>
      <c r="G54" s="1"/>
      <c r="H54" s="2"/>
      <c r="I54" s="1"/>
      <c r="J54" s="2"/>
      <c r="K54" s="2"/>
      <c r="L54" s="2"/>
    </row>
    <row r="55" spans="2:11" s="24" customFormat="1" ht="13.5" thickBot="1">
      <c r="B55" s="2" t="s">
        <v>18</v>
      </c>
      <c r="C55" s="2"/>
      <c r="D55" s="33">
        <v>0.5977392111189982</v>
      </c>
      <c r="E55" s="33"/>
      <c r="F55" s="33">
        <v>0.4947044275160718</v>
      </c>
      <c r="G55" s="33" t="e">
        <v>#REF!</v>
      </c>
      <c r="H55" s="33">
        <v>2.9599828697693784</v>
      </c>
      <c r="I55" s="33" t="e">
        <v>#REF!</v>
      </c>
      <c r="J55" s="33">
        <v>-9.338061211198912</v>
      </c>
      <c r="K55" s="2"/>
    </row>
    <row r="56" spans="2:12" s="24" customFormat="1" ht="13.5" thickTop="1">
      <c r="B56" s="2"/>
      <c r="C56" s="2"/>
      <c r="D56" s="2"/>
      <c r="E56" s="1"/>
      <c r="F56" s="2"/>
      <c r="G56" s="1"/>
      <c r="H56" s="2"/>
      <c r="I56" s="1"/>
      <c r="J56" s="2"/>
      <c r="K56" s="2"/>
      <c r="L56" s="28"/>
    </row>
    <row r="57" spans="2:12" s="24" customFormat="1" ht="12.75">
      <c r="B57" s="2"/>
      <c r="C57" s="2"/>
      <c r="D57" s="2"/>
      <c r="E57" s="1"/>
      <c r="F57" s="2"/>
      <c r="G57" s="1"/>
      <c r="H57" s="2"/>
      <c r="I57" s="1"/>
      <c r="J57" s="2"/>
      <c r="K57" s="2"/>
      <c r="L57" s="28"/>
    </row>
    <row r="58" spans="2:12" s="24" customFormat="1" ht="13.5" thickBot="1">
      <c r="B58" s="41" t="s">
        <v>54</v>
      </c>
      <c r="C58" s="41"/>
      <c r="D58" s="34">
        <v>0.6322723177479218</v>
      </c>
      <c r="E58" s="9" t="e">
        <v>#REF!</v>
      </c>
      <c r="F58" s="34">
        <v>0.5371174730797004</v>
      </c>
      <c r="G58" s="9" t="e">
        <v>#REF!</v>
      </c>
      <c r="H58" s="34">
        <v>3.0037982541740145</v>
      </c>
      <c r="I58" s="9" t="e">
        <v>#REF!</v>
      </c>
      <c r="J58" s="34">
        <v>-8.633539204045805</v>
      </c>
      <c r="K58" s="2"/>
      <c r="L58" s="28"/>
    </row>
    <row r="59" spans="2:12" s="24" customFormat="1" ht="13.5" thickTop="1">
      <c r="B59" s="2"/>
      <c r="C59" s="2"/>
      <c r="D59" s="2"/>
      <c r="E59" s="2"/>
      <c r="F59" s="9"/>
      <c r="G59" s="2"/>
      <c r="H59" s="2"/>
      <c r="I59" s="2"/>
      <c r="J59" s="9"/>
      <c r="K59" s="2"/>
      <c r="L59" s="28"/>
    </row>
    <row r="60" spans="2:12" s="24" customFormat="1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8"/>
    </row>
    <row r="61" spans="2:12" s="24" customFormat="1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8"/>
    </row>
    <row r="62" spans="2:11" s="24" customFormat="1" ht="12.75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s="24" customFormat="1" ht="12.75">
      <c r="B63" s="2" t="s">
        <v>63</v>
      </c>
      <c r="C63" s="2"/>
      <c r="D63" s="2"/>
      <c r="E63" s="2"/>
      <c r="F63" s="2"/>
      <c r="G63" s="2"/>
      <c r="H63" s="2"/>
      <c r="I63" s="2"/>
      <c r="J63" s="2"/>
      <c r="K63" s="2"/>
    </row>
    <row r="64" spans="2:11" s="24" customFormat="1" ht="12.75">
      <c r="B64" s="2" t="s">
        <v>146</v>
      </c>
      <c r="C64" s="2"/>
      <c r="D64" s="2"/>
      <c r="E64" s="2"/>
      <c r="F64" s="2"/>
      <c r="G64" s="2"/>
      <c r="H64" s="2"/>
      <c r="I64" s="2"/>
      <c r="J64" s="2"/>
      <c r="K64" s="2"/>
    </row>
    <row r="65" spans="2:11" s="24" customFormat="1" ht="12.75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s="24" customFormat="1" ht="12.75">
      <c r="B66" s="1" t="s">
        <v>142</v>
      </c>
      <c r="D66" s="1"/>
      <c r="E66" s="1"/>
      <c r="F66" s="1"/>
      <c r="G66" s="2"/>
      <c r="H66" s="2"/>
      <c r="I66" s="2"/>
      <c r="J66" s="2"/>
      <c r="K66" s="2"/>
    </row>
    <row r="67" spans="2:10" ht="12.75">
      <c r="B67" s="66" t="s">
        <v>137</v>
      </c>
      <c r="D67" s="2" t="s">
        <v>155</v>
      </c>
      <c r="E67" s="1"/>
      <c r="F67" s="1"/>
      <c r="H67" s="2" t="s">
        <v>165</v>
      </c>
      <c r="I67" s="2"/>
      <c r="J67" s="2"/>
    </row>
    <row r="68" spans="2:10" ht="12.75">
      <c r="B68" s="28" t="s">
        <v>88</v>
      </c>
      <c r="D68" s="2">
        <v>249079</v>
      </c>
      <c r="E68" s="1"/>
      <c r="F68" s="73">
        <v>120079</v>
      </c>
      <c r="H68" s="73">
        <v>3259774</v>
      </c>
      <c r="I68" s="1"/>
      <c r="J68" s="2">
        <v>801147</v>
      </c>
    </row>
    <row r="69" spans="2:10" ht="12.75">
      <c r="B69" s="68" t="s">
        <v>72</v>
      </c>
      <c r="D69" s="2"/>
      <c r="E69" s="1"/>
      <c r="F69" s="2"/>
      <c r="H69" s="2"/>
      <c r="I69" s="1"/>
      <c r="J69" s="2">
        <v>2983515</v>
      </c>
    </row>
    <row r="70" spans="2:10" ht="12.75">
      <c r="B70" s="28"/>
      <c r="D70" s="27">
        <v>249079</v>
      </c>
      <c r="E70" s="1"/>
      <c r="F70" s="27">
        <v>120079</v>
      </c>
      <c r="H70" s="27">
        <v>3259774</v>
      </c>
      <c r="I70" s="1"/>
      <c r="J70" s="27">
        <v>3784662</v>
      </c>
    </row>
    <row r="71" spans="2:10" ht="12.75">
      <c r="B71" s="28"/>
      <c r="D71" s="1">
        <v>0</v>
      </c>
      <c r="E71" s="1"/>
      <c r="F71" s="1">
        <v>0</v>
      </c>
      <c r="H71" s="1">
        <v>0</v>
      </c>
      <c r="J71" s="1">
        <v>0</v>
      </c>
    </row>
    <row r="72" spans="2:6" ht="12.75">
      <c r="B72" s="2"/>
      <c r="F72" s="73"/>
    </row>
    <row r="73" spans="2:6" ht="12.75">
      <c r="B73" s="1" t="s">
        <v>143</v>
      </c>
      <c r="D73" s="1"/>
      <c r="E73" s="1"/>
      <c r="F73" s="1"/>
    </row>
    <row r="74" spans="2:10" ht="12.75">
      <c r="B74" s="66" t="s">
        <v>89</v>
      </c>
      <c r="D74" s="2" t="s">
        <v>155</v>
      </c>
      <c r="E74" s="2"/>
      <c r="F74" s="1"/>
      <c r="H74" s="2" t="s">
        <v>165</v>
      </c>
      <c r="I74" s="2"/>
      <c r="J74" s="2"/>
    </row>
    <row r="75" spans="2:10" ht="12.75">
      <c r="B75" s="62" t="s">
        <v>88</v>
      </c>
      <c r="D75" s="1">
        <v>-154175</v>
      </c>
      <c r="E75" s="1"/>
      <c r="F75" s="1">
        <v>36182</v>
      </c>
      <c r="H75" s="1">
        <v>-673387</v>
      </c>
      <c r="I75" s="1"/>
      <c r="J75" s="1">
        <v>-257632</v>
      </c>
    </row>
    <row r="76" spans="2:10" ht="12.75">
      <c r="B76" s="62" t="s">
        <v>90</v>
      </c>
      <c r="D76" s="1">
        <v>23248</v>
      </c>
      <c r="E76" s="1"/>
      <c r="F76" s="1">
        <v>-17208</v>
      </c>
      <c r="H76" s="1">
        <v>23748</v>
      </c>
      <c r="I76" s="1"/>
      <c r="J76" s="1">
        <v>-536189</v>
      </c>
    </row>
    <row r="77" spans="2:10" ht="12.75">
      <c r="B77" s="62" t="s">
        <v>80</v>
      </c>
      <c r="D77" s="1">
        <v>0</v>
      </c>
      <c r="E77" s="1"/>
      <c r="F77" s="1">
        <v>7236</v>
      </c>
      <c r="H77" s="1">
        <v>0</v>
      </c>
      <c r="I77" s="1"/>
      <c r="J77" s="1">
        <v>-16541348</v>
      </c>
    </row>
    <row r="78" spans="2:10" ht="12.75">
      <c r="B78" s="62" t="s">
        <v>72</v>
      </c>
      <c r="D78" s="1">
        <v>0</v>
      </c>
      <c r="E78" s="1"/>
      <c r="F78" s="1">
        <v>0</v>
      </c>
      <c r="H78" s="1">
        <v>-79</v>
      </c>
      <c r="I78" s="1"/>
      <c r="J78" s="1">
        <v>0</v>
      </c>
    </row>
    <row r="79" spans="2:10" ht="12.75">
      <c r="B79" s="28"/>
      <c r="D79" s="69">
        <v>-130927</v>
      </c>
      <c r="E79" s="1"/>
      <c r="F79" s="69">
        <v>26210</v>
      </c>
      <c r="H79" s="69">
        <v>-649718</v>
      </c>
      <c r="I79" s="1"/>
      <c r="J79" s="69">
        <v>-17335169</v>
      </c>
    </row>
    <row r="80" spans="2:10" ht="12.75">
      <c r="B80" s="28"/>
      <c r="D80" s="1">
        <v>0</v>
      </c>
      <c r="E80" s="2"/>
      <c r="F80" s="1">
        <v>0</v>
      </c>
      <c r="H80" s="1">
        <v>0</v>
      </c>
      <c r="J80" s="1">
        <v>0</v>
      </c>
    </row>
    <row r="81" spans="2:10" ht="12.75">
      <c r="B81" s="2" t="s">
        <v>144</v>
      </c>
      <c r="D81" s="74"/>
      <c r="F81" s="74"/>
      <c r="H81" s="74"/>
      <c r="J81" s="74"/>
    </row>
    <row r="82" ht="12.75">
      <c r="B82" s="2" t="s">
        <v>141</v>
      </c>
    </row>
  </sheetData>
  <printOptions horizontalCentered="1"/>
  <pageMargins left="0.5" right="0.5" top="1" bottom="1" header="0.5" footer="0.5"/>
  <pageSetup fitToHeight="1" fitToWidth="1" horizontalDpi="600" verticalDpi="600" orientation="portrait" paperSize="9" scale="63" r:id="rId1"/>
  <headerFooter alignWithMargins="0">
    <oddFooter>&amp;L&amp;"Arial,Italic"&amp;8@My Doc/&amp;F/&amp;A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55"/>
  <sheetViews>
    <sheetView zoomScale="75" zoomScaleNormal="75" workbookViewId="0" topLeftCell="A1">
      <pane xSplit="2" ySplit="10" topLeftCell="C25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25" sqref="C25"/>
    </sheetView>
  </sheetViews>
  <sheetFormatPr defaultColWidth="9.33203125" defaultRowHeight="12.75"/>
  <cols>
    <col min="1" max="1" width="1.5" style="0" customWidth="1"/>
    <col min="2" max="2" width="30.66015625" style="0" customWidth="1"/>
    <col min="3" max="3" width="14.33203125" style="0" bestFit="1" customWidth="1"/>
    <col min="4" max="4" width="1.0078125" style="0" customWidth="1"/>
    <col min="5" max="5" width="13.16015625" style="0" bestFit="1" customWidth="1"/>
    <col min="6" max="6" width="1.0078125" style="0" customWidth="1"/>
    <col min="7" max="7" width="12" style="0" bestFit="1" customWidth="1"/>
    <col min="8" max="8" width="0.82421875" style="0" customWidth="1"/>
    <col min="9" max="9" width="14.83203125" style="0" bestFit="1" customWidth="1"/>
    <col min="10" max="10" width="1.171875" style="0" customWidth="1"/>
    <col min="11" max="11" width="16.83203125" style="0" bestFit="1" customWidth="1"/>
    <col min="12" max="12" width="1.0078125" style="0" customWidth="1"/>
    <col min="13" max="13" width="14.33203125" style="0" bestFit="1" customWidth="1"/>
    <col min="14" max="14" width="1.171875" style="0" customWidth="1"/>
    <col min="15" max="15" width="11.33203125" style="0" bestFit="1" customWidth="1"/>
    <col min="16" max="16" width="1.171875" style="0" customWidth="1"/>
    <col min="17" max="17" width="14.5" style="0" bestFit="1" customWidth="1"/>
  </cols>
  <sheetData>
    <row r="2" spans="2:26" ht="18">
      <c r="B2" s="54" t="s">
        <v>61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spans="2:26" ht="14.25">
      <c r="B3" s="56" t="s">
        <v>27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</row>
    <row r="4" spans="2:26" ht="14.25">
      <c r="B4" s="56" t="s">
        <v>167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</row>
    <row r="5" spans="2:26" ht="14.25">
      <c r="B5" s="56" t="s">
        <v>6</v>
      </c>
      <c r="C5" s="53"/>
      <c r="D5" s="53"/>
      <c r="E5" s="70"/>
      <c r="F5" s="13"/>
      <c r="H5" s="71"/>
      <c r="I5" s="53"/>
      <c r="J5" s="13"/>
      <c r="K5" s="13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spans="1:26" ht="12.75">
      <c r="A6" s="13"/>
      <c r="B6" s="13"/>
      <c r="C6" s="53"/>
      <c r="D6" s="53" t="s">
        <v>148</v>
      </c>
      <c r="E6" s="70"/>
      <c r="F6" s="13"/>
      <c r="H6" s="71" t="s">
        <v>118</v>
      </c>
      <c r="I6" s="53" t="s">
        <v>147</v>
      </c>
      <c r="J6" s="13"/>
      <c r="K6" s="13"/>
      <c r="L6" s="13"/>
      <c r="M6" s="13"/>
      <c r="N6" s="13"/>
      <c r="O6" s="13"/>
      <c r="P6" s="13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spans="1:26" ht="12.75">
      <c r="A7" s="13"/>
      <c r="B7" s="13"/>
      <c r="C7" s="58" t="s">
        <v>19</v>
      </c>
      <c r="D7" s="58"/>
      <c r="E7" s="58"/>
      <c r="F7" s="58"/>
      <c r="G7" s="58" t="s">
        <v>19</v>
      </c>
      <c r="H7" s="58"/>
      <c r="I7" s="58" t="s">
        <v>21</v>
      </c>
      <c r="J7" s="58"/>
      <c r="K7" s="58" t="s">
        <v>24</v>
      </c>
      <c r="L7" s="58"/>
      <c r="M7" s="58" t="s">
        <v>26</v>
      </c>
      <c r="N7" s="58"/>
      <c r="O7" s="58" t="s">
        <v>119</v>
      </c>
      <c r="P7" s="58"/>
      <c r="Q7" s="58" t="s">
        <v>26</v>
      </c>
      <c r="R7" s="55"/>
      <c r="S7" s="55"/>
      <c r="T7" s="55"/>
      <c r="U7" s="55"/>
      <c r="V7" s="55"/>
      <c r="W7" s="55"/>
      <c r="X7" s="55"/>
      <c r="Y7" s="55"/>
      <c r="Z7" s="55"/>
    </row>
    <row r="8" spans="1:26" ht="12.75">
      <c r="A8" s="13"/>
      <c r="B8" s="13"/>
      <c r="C8" s="58" t="s">
        <v>20</v>
      </c>
      <c r="D8" s="58"/>
      <c r="E8" s="58" t="s">
        <v>68</v>
      </c>
      <c r="F8" s="58"/>
      <c r="G8" s="58" t="s">
        <v>69</v>
      </c>
      <c r="H8" s="58"/>
      <c r="I8" s="58" t="s">
        <v>22</v>
      </c>
      <c r="J8" s="58"/>
      <c r="K8" s="58" t="s">
        <v>25</v>
      </c>
      <c r="L8" s="58"/>
      <c r="M8" s="58"/>
      <c r="N8" s="58"/>
      <c r="O8" s="58" t="s">
        <v>120</v>
      </c>
      <c r="P8" s="58"/>
      <c r="Q8" s="58" t="s">
        <v>121</v>
      </c>
      <c r="R8" s="55"/>
      <c r="S8" s="55"/>
      <c r="T8" s="55"/>
      <c r="U8" s="55"/>
      <c r="V8" s="55"/>
      <c r="W8" s="55"/>
      <c r="X8" s="55"/>
      <c r="Y8" s="55"/>
      <c r="Z8" s="55"/>
    </row>
    <row r="9" spans="1:26" ht="12.75">
      <c r="A9" s="13"/>
      <c r="B9" s="13"/>
      <c r="C9" s="58"/>
      <c r="D9" s="58"/>
      <c r="E9" s="58"/>
      <c r="F9" s="58"/>
      <c r="G9" s="58"/>
      <c r="H9" s="58"/>
      <c r="I9" s="58" t="s">
        <v>23</v>
      </c>
      <c r="J9" s="58"/>
      <c r="K9" s="58"/>
      <c r="L9" s="58"/>
      <c r="M9" s="58"/>
      <c r="N9" s="58"/>
      <c r="O9" s="58"/>
      <c r="P9" s="58"/>
      <c r="Q9" s="58"/>
      <c r="R9" s="55"/>
      <c r="S9" s="55"/>
      <c r="T9" s="55"/>
      <c r="U9" s="55"/>
      <c r="V9" s="55"/>
      <c r="W9" s="55"/>
      <c r="X9" s="55"/>
      <c r="Y9" s="55"/>
      <c r="Z9" s="55"/>
    </row>
    <row r="10" spans="2:25" ht="12.75">
      <c r="B10" s="17"/>
      <c r="C10" s="4" t="s">
        <v>11</v>
      </c>
      <c r="D10" s="13"/>
      <c r="E10" s="4" t="s">
        <v>11</v>
      </c>
      <c r="F10" s="13"/>
      <c r="G10" s="4" t="s">
        <v>11</v>
      </c>
      <c r="H10" s="13"/>
      <c r="I10" s="4" t="s">
        <v>11</v>
      </c>
      <c r="J10" s="13"/>
      <c r="K10" s="4" t="s">
        <v>11</v>
      </c>
      <c r="L10" s="13"/>
      <c r="M10" s="4" t="s">
        <v>11</v>
      </c>
      <c r="N10" s="3"/>
      <c r="O10" s="4" t="s">
        <v>11</v>
      </c>
      <c r="P10" s="55"/>
      <c r="Q10" s="4" t="s">
        <v>11</v>
      </c>
      <c r="R10" s="55"/>
      <c r="S10" s="55"/>
      <c r="T10" s="55"/>
      <c r="U10" s="55"/>
      <c r="V10" s="55"/>
      <c r="W10" s="55"/>
      <c r="X10" s="55"/>
      <c r="Y10" s="55"/>
    </row>
    <row r="11" spans="2:14" ht="12.75">
      <c r="B11" s="17"/>
      <c r="C11" s="11"/>
      <c r="D11" s="13"/>
      <c r="E11" s="13"/>
      <c r="F11" s="13"/>
      <c r="G11" s="13"/>
      <c r="H11" s="13"/>
      <c r="I11" s="11"/>
      <c r="J11" s="13"/>
      <c r="K11" s="11"/>
      <c r="L11" s="13"/>
      <c r="M11" s="11"/>
      <c r="N11" s="3"/>
    </row>
    <row r="12" spans="2:17" ht="12.75">
      <c r="B12" s="13" t="s">
        <v>71</v>
      </c>
      <c r="C12" s="20">
        <v>140252636</v>
      </c>
      <c r="D12" s="20"/>
      <c r="E12" s="20">
        <v>11892000</v>
      </c>
      <c r="F12" s="20"/>
      <c r="G12" s="20">
        <v>1083364</v>
      </c>
      <c r="H12" s="20"/>
      <c r="I12" s="20">
        <v>113780</v>
      </c>
      <c r="J12" s="20"/>
      <c r="K12" s="20">
        <v>-25966934</v>
      </c>
      <c r="L12" s="3"/>
      <c r="M12" s="20">
        <v>127374846</v>
      </c>
      <c r="N12" s="3"/>
      <c r="O12" s="44">
        <v>67521</v>
      </c>
      <c r="P12" s="44"/>
      <c r="Q12" s="44">
        <f>+M12+O12</f>
        <v>127442367</v>
      </c>
    </row>
    <row r="13" spans="3:17" ht="12.75">
      <c r="C13" s="20"/>
      <c r="D13" s="20"/>
      <c r="E13" s="20"/>
      <c r="F13" s="20"/>
      <c r="G13" s="20"/>
      <c r="H13" s="20"/>
      <c r="I13" s="20"/>
      <c r="J13" s="20"/>
      <c r="K13" s="20"/>
      <c r="L13" s="3"/>
      <c r="M13" s="20"/>
      <c r="N13" s="3"/>
      <c r="O13" s="44"/>
      <c r="P13" s="44"/>
      <c r="Q13" s="44"/>
    </row>
    <row r="14" spans="2:17" ht="12.75">
      <c r="B14" s="13" t="s">
        <v>28</v>
      </c>
      <c r="C14" s="3"/>
      <c r="D14" s="3"/>
      <c r="E14" s="3"/>
      <c r="F14" s="3"/>
      <c r="G14" s="3"/>
      <c r="H14" s="3"/>
      <c r="I14" s="3">
        <v>1396</v>
      </c>
      <c r="J14" s="3"/>
      <c r="K14" s="3"/>
      <c r="L14" s="3"/>
      <c r="M14" s="3">
        <f>SUM(C14:L14)</f>
        <v>1396</v>
      </c>
      <c r="N14" s="3"/>
      <c r="O14" s="44"/>
      <c r="P14" s="44"/>
      <c r="Q14" s="44">
        <f>+M14+O14</f>
        <v>1396</v>
      </c>
    </row>
    <row r="15" spans="2:17" ht="12.75">
      <c r="B15" s="1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4"/>
      <c r="P15" s="44"/>
      <c r="Q15" s="44"/>
    </row>
    <row r="16" spans="2:17" ht="12.75">
      <c r="B16" s="13" t="s">
        <v>67</v>
      </c>
      <c r="C16" s="3"/>
      <c r="D16" s="3"/>
      <c r="E16" s="3"/>
      <c r="F16" s="3"/>
      <c r="G16" s="3"/>
      <c r="H16" s="3"/>
      <c r="I16" s="3"/>
      <c r="J16" s="3"/>
      <c r="K16" s="3">
        <v>-533020</v>
      </c>
      <c r="L16" s="3"/>
      <c r="M16" s="3">
        <f>SUM(C16:L16)</f>
        <v>-533020</v>
      </c>
      <c r="N16" s="3"/>
      <c r="O16" s="44"/>
      <c r="P16" s="44"/>
      <c r="Q16" s="44">
        <f>+M16+O16</f>
        <v>-533020</v>
      </c>
    </row>
    <row r="17" spans="2:17" ht="12.75">
      <c r="B17" s="1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4"/>
      <c r="P17" s="44"/>
      <c r="Q17" s="44"/>
    </row>
    <row r="18" spans="2:17" ht="12.75">
      <c r="B18" s="13" t="s">
        <v>62</v>
      </c>
      <c r="C18" s="3">
        <v>0</v>
      </c>
      <c r="D18" s="3"/>
      <c r="E18" s="3"/>
      <c r="F18" s="3"/>
      <c r="G18" s="3"/>
      <c r="H18" s="3"/>
      <c r="I18" s="3"/>
      <c r="J18" s="3"/>
      <c r="K18" s="3">
        <f>-7145721</f>
        <v>-7145721</v>
      </c>
      <c r="L18" s="3"/>
      <c r="M18" s="3">
        <f>SUM(C18:L18)</f>
        <v>-7145721</v>
      </c>
      <c r="N18" s="3"/>
      <c r="O18" s="44">
        <v>-16182</v>
      </c>
      <c r="P18" s="44"/>
      <c r="Q18" s="44">
        <f>+M18+O18</f>
        <v>-7161903</v>
      </c>
    </row>
    <row r="19" spans="2:17" ht="12.75">
      <c r="B19" s="13"/>
      <c r="C19" s="6"/>
      <c r="D19" s="3"/>
      <c r="E19" s="6"/>
      <c r="F19" s="3"/>
      <c r="G19" s="6"/>
      <c r="H19" s="3"/>
      <c r="I19" s="6"/>
      <c r="J19" s="3"/>
      <c r="K19" s="6"/>
      <c r="L19" s="3"/>
      <c r="M19" s="6"/>
      <c r="N19" s="3"/>
      <c r="O19" s="6"/>
      <c r="P19" s="6"/>
      <c r="Q19" s="6"/>
    </row>
    <row r="20" spans="2:17" ht="12.75">
      <c r="B20" s="1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</row>
    <row r="21" spans="2:17" ht="12.75">
      <c r="B21" s="13" t="s">
        <v>77</v>
      </c>
      <c r="C21" s="3">
        <f>SUM(C12:C19)</f>
        <v>140252636</v>
      </c>
      <c r="D21" s="3"/>
      <c r="E21" s="3">
        <f>SUM(E12:E19)</f>
        <v>11892000</v>
      </c>
      <c r="F21" s="3"/>
      <c r="G21" s="3">
        <f>SUM(G12:G19)</f>
        <v>1083364</v>
      </c>
      <c r="H21" s="3"/>
      <c r="I21" s="3">
        <f>SUM(I12:I19)</f>
        <v>115176</v>
      </c>
      <c r="J21" s="3"/>
      <c r="K21" s="3">
        <f>SUM(K12:K19)</f>
        <v>-33645675</v>
      </c>
      <c r="L21" s="3"/>
      <c r="M21" s="3">
        <f>SUM(M12:M19)</f>
        <v>119697501</v>
      </c>
      <c r="N21" s="3"/>
      <c r="O21" s="3">
        <f>SUM(O12:O19)</f>
        <v>51339</v>
      </c>
      <c r="P21" s="3"/>
      <c r="Q21" s="3">
        <f>SUM(Q12:Q19)</f>
        <v>119748840</v>
      </c>
    </row>
    <row r="22" spans="2:17" ht="13.5" thickBot="1">
      <c r="B22" s="13"/>
      <c r="C22" s="7"/>
      <c r="D22" s="3"/>
      <c r="E22" s="7"/>
      <c r="F22" s="3"/>
      <c r="G22" s="7"/>
      <c r="H22" s="3"/>
      <c r="I22" s="7"/>
      <c r="J22" s="3"/>
      <c r="K22" s="7"/>
      <c r="L22" s="3"/>
      <c r="M22" s="7"/>
      <c r="N22" s="3"/>
      <c r="O22" s="7"/>
      <c r="P22" s="7"/>
      <c r="Q22" s="7"/>
    </row>
    <row r="23" spans="2:17" ht="13.5" thickTop="1">
      <c r="B23" s="1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4"/>
      <c r="P23" s="44"/>
      <c r="Q23" s="44"/>
    </row>
    <row r="24" spans="15:17" ht="12.75">
      <c r="O24" s="44"/>
      <c r="P24" s="44"/>
      <c r="Q24" s="44"/>
    </row>
    <row r="25" spans="2:17" ht="12.75">
      <c r="B25" s="13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2:17" ht="12.75">
      <c r="B26" s="13" t="s">
        <v>117</v>
      </c>
      <c r="C26" s="20">
        <v>140252636</v>
      </c>
      <c r="D26" s="20"/>
      <c r="E26" s="20">
        <v>11892000</v>
      </c>
      <c r="F26" s="20"/>
      <c r="G26" s="20">
        <v>1083364</v>
      </c>
      <c r="H26" s="20"/>
      <c r="I26" s="20">
        <v>115176</v>
      </c>
      <c r="J26" s="20"/>
      <c r="K26" s="20">
        <v>-33645675</v>
      </c>
      <c r="L26" s="3"/>
      <c r="M26" s="20">
        <v>119697501</v>
      </c>
      <c r="N26" s="3"/>
      <c r="O26" s="20">
        <v>51339</v>
      </c>
      <c r="P26" s="20"/>
      <c r="Q26" s="20">
        <f>+M26+O26</f>
        <v>119748840</v>
      </c>
    </row>
    <row r="27" spans="2:17" ht="12.75">
      <c r="B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2:17" ht="12.75">
      <c r="B28" s="13" t="s">
        <v>170</v>
      </c>
      <c r="C28" s="3"/>
      <c r="D28" s="3"/>
      <c r="E28" s="3"/>
      <c r="F28" s="3"/>
      <c r="G28" s="3"/>
      <c r="H28" s="3"/>
      <c r="I28" s="3">
        <v>-115176</v>
      </c>
      <c r="J28" s="3"/>
      <c r="K28" s="3">
        <v>115176</v>
      </c>
      <c r="L28" s="3"/>
      <c r="M28" s="3">
        <f>+I28+K28</f>
        <v>0</v>
      </c>
      <c r="N28" s="3"/>
      <c r="O28" s="3"/>
      <c r="P28" s="3"/>
      <c r="Q28" s="20">
        <f>+M28+O28</f>
        <v>0</v>
      </c>
    </row>
    <row r="29" spans="2:17" ht="12.75">
      <c r="B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ht="12.75">
      <c r="B30" s="13" t="s">
        <v>67</v>
      </c>
      <c r="C30" s="3"/>
      <c r="D30" s="3"/>
      <c r="E30" s="3"/>
      <c r="F30" s="3"/>
      <c r="G30" s="3"/>
      <c r="H30" s="3"/>
      <c r="I30" s="3"/>
      <c r="J30" s="3"/>
      <c r="K30" s="3">
        <v>-427079</v>
      </c>
      <c r="L30" s="3"/>
      <c r="M30" s="3">
        <f>SUM(C30:L30)</f>
        <v>-427079</v>
      </c>
      <c r="N30" s="3"/>
      <c r="O30" s="3"/>
      <c r="P30" s="3"/>
      <c r="Q30" s="20">
        <f>+M30+O30</f>
        <v>-427079</v>
      </c>
    </row>
    <row r="31" spans="2:17" ht="12.75">
      <c r="B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17" ht="12.75">
      <c r="B32" s="13" t="s">
        <v>62</v>
      </c>
      <c r="C32" s="3">
        <v>0</v>
      </c>
      <c r="D32" s="3"/>
      <c r="E32" s="3"/>
      <c r="F32" s="3"/>
      <c r="G32" s="3"/>
      <c r="H32" s="3"/>
      <c r="I32" s="3"/>
      <c r="J32" s="3"/>
      <c r="K32" s="3">
        <f>4266630-K28</f>
        <v>4151454</v>
      </c>
      <c r="L32" s="3"/>
      <c r="M32" s="3">
        <f>SUM(C32:L32)</f>
        <v>4151454</v>
      </c>
      <c r="N32" s="3"/>
      <c r="O32" s="3">
        <v>10970</v>
      </c>
      <c r="P32" s="3"/>
      <c r="Q32" s="20">
        <f>+M32+O32</f>
        <v>4162424</v>
      </c>
    </row>
    <row r="33" spans="2:17" ht="12.75">
      <c r="B33" s="13"/>
      <c r="C33" s="6"/>
      <c r="D33" s="3"/>
      <c r="E33" s="6"/>
      <c r="F33" s="3"/>
      <c r="G33" s="6"/>
      <c r="H33" s="3"/>
      <c r="I33" s="6"/>
      <c r="J33" s="3"/>
      <c r="K33" s="6"/>
      <c r="L33" s="3"/>
      <c r="M33" s="6"/>
      <c r="N33" s="3"/>
      <c r="O33" s="6"/>
      <c r="P33" s="6"/>
      <c r="Q33" s="6"/>
    </row>
    <row r="34" spans="2:17" ht="12.75">
      <c r="B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75">
      <c r="B35" s="13" t="s">
        <v>169</v>
      </c>
      <c r="C35" s="3">
        <f>SUM(C26:C33)</f>
        <v>140252636</v>
      </c>
      <c r="D35" s="3"/>
      <c r="E35" s="3">
        <f>SUM(E26:E33)</f>
        <v>11892000</v>
      </c>
      <c r="F35" s="3"/>
      <c r="G35" s="3">
        <f>SUM(G26:G33)</f>
        <v>1083364</v>
      </c>
      <c r="H35" s="3"/>
      <c r="I35" s="3">
        <f>SUM(I26:I33)</f>
        <v>0</v>
      </c>
      <c r="J35" s="3"/>
      <c r="K35" s="3">
        <f>SUM(K26:K33)</f>
        <v>-29806124</v>
      </c>
      <c r="L35" s="3"/>
      <c r="M35" s="3">
        <f>SUM(M26:M33)</f>
        <v>123421876</v>
      </c>
      <c r="N35" s="3"/>
      <c r="O35" s="3">
        <f>SUM(O26:O33)</f>
        <v>62309</v>
      </c>
      <c r="P35" s="3"/>
      <c r="Q35" s="3">
        <f>SUM(Q26:Q33)</f>
        <v>123484185</v>
      </c>
    </row>
    <row r="36" spans="2:17" ht="13.5" thickBot="1">
      <c r="B36" s="13"/>
      <c r="C36" s="7"/>
      <c r="D36" s="3"/>
      <c r="E36" s="7"/>
      <c r="F36" s="3"/>
      <c r="G36" s="7"/>
      <c r="H36" s="3"/>
      <c r="I36" s="7"/>
      <c r="J36" s="3"/>
      <c r="K36" s="7"/>
      <c r="L36" s="3"/>
      <c r="M36" s="7"/>
      <c r="N36" s="3"/>
      <c r="O36" s="7"/>
      <c r="P36" s="7"/>
      <c r="Q36" s="7"/>
    </row>
    <row r="37" spans="2:17" ht="13.5" thickTop="1">
      <c r="B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13:17" ht="12.75">
      <c r="M38" s="75"/>
      <c r="O38" s="44"/>
      <c r="P38" s="44"/>
      <c r="Q38" s="44"/>
    </row>
    <row r="39" spans="2:17" ht="12.75">
      <c r="B39" s="3" t="s">
        <v>64</v>
      </c>
      <c r="O39" s="44"/>
      <c r="P39" s="44"/>
      <c r="Q39" s="44"/>
    </row>
    <row r="40" spans="2:17" ht="12.75">
      <c r="B40" s="3" t="str">
        <f>+PL!B64</f>
        <v>Annual Financial Report for the year ended 31 December 2005)</v>
      </c>
      <c r="O40" s="44"/>
      <c r="P40" s="44"/>
      <c r="Q40" s="44"/>
    </row>
    <row r="41" spans="15:17" ht="12.75">
      <c r="O41" s="44"/>
      <c r="P41" s="44"/>
      <c r="Q41" s="44"/>
    </row>
    <row r="42" spans="15:17" ht="12.75">
      <c r="O42" s="44"/>
      <c r="P42" s="44"/>
      <c r="Q42" s="44"/>
    </row>
    <row r="43" spans="15:17" ht="12.75">
      <c r="O43" s="44"/>
      <c r="P43" s="44"/>
      <c r="Q43" s="44"/>
    </row>
    <row r="44" spans="15:17" ht="12.75">
      <c r="O44" s="44"/>
      <c r="P44" s="44"/>
      <c r="Q44" s="44"/>
    </row>
    <row r="45" spans="15:17" ht="12.75">
      <c r="O45" s="44"/>
      <c r="P45" s="44"/>
      <c r="Q45" s="44"/>
    </row>
    <row r="46" spans="15:17" ht="12.75">
      <c r="O46" s="44"/>
      <c r="P46" s="44"/>
      <c r="Q46" s="44"/>
    </row>
    <row r="47" spans="15:17" ht="12.75">
      <c r="O47" s="44"/>
      <c r="P47" s="44"/>
      <c r="Q47" s="44"/>
    </row>
    <row r="48" spans="15:17" ht="12.75">
      <c r="O48" s="44"/>
      <c r="P48" s="44"/>
      <c r="Q48" s="44"/>
    </row>
    <row r="49" spans="15:17" ht="12.75">
      <c r="O49" s="44"/>
      <c r="P49" s="44"/>
      <c r="Q49" s="44"/>
    </row>
    <row r="50" spans="15:17" ht="12.75">
      <c r="O50" s="44"/>
      <c r="P50" s="44"/>
      <c r="Q50" s="44"/>
    </row>
    <row r="51" spans="15:17" ht="12.75">
      <c r="O51" s="44"/>
      <c r="P51" s="44"/>
      <c r="Q51" s="44"/>
    </row>
    <row r="52" spans="15:17" ht="12.75">
      <c r="O52" s="44"/>
      <c r="P52" s="44"/>
      <c r="Q52" s="44"/>
    </row>
    <row r="53" spans="15:17" ht="12.75">
      <c r="O53" s="44"/>
      <c r="P53" s="44"/>
      <c r="Q53" s="44"/>
    </row>
    <row r="54" spans="15:17" ht="12.75">
      <c r="O54" s="44"/>
      <c r="P54" s="44"/>
      <c r="Q54" s="44"/>
    </row>
    <row r="55" spans="15:17" ht="12.75">
      <c r="O55" s="44"/>
      <c r="P55" s="44"/>
      <c r="Q55" s="44"/>
    </row>
  </sheetData>
  <printOptions/>
  <pageMargins left="1" right="1" top="1" bottom="1" header="0.5" footer="0.5"/>
  <pageSetup fitToHeight="1" fitToWidth="1" horizontalDpi="600" verticalDpi="600" orientation="landscape" paperSize="9" scale="83" r:id="rId1"/>
  <headerFooter alignWithMargins="0">
    <oddFooter>&amp;L&amp;"Arial,Italic"&amp;8@My Doc/&amp;F/&amp;A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workbookViewId="0" topLeftCell="A64">
      <selection activeCell="C64" sqref="C64"/>
    </sheetView>
  </sheetViews>
  <sheetFormatPr defaultColWidth="9.33203125" defaultRowHeight="12.75"/>
  <cols>
    <col min="1" max="1" width="2.5" style="13" customWidth="1"/>
    <col min="2" max="2" width="59" style="13" customWidth="1"/>
    <col min="3" max="4" width="15.33203125" style="13" customWidth="1"/>
    <col min="5" max="16384" width="9.33203125" style="13" customWidth="1"/>
  </cols>
  <sheetData>
    <row r="1" ht="18">
      <c r="A1" s="14" t="s">
        <v>61</v>
      </c>
    </row>
    <row r="2" ht="15">
      <c r="A2" s="15" t="s">
        <v>29</v>
      </c>
    </row>
    <row r="3" ht="15">
      <c r="A3" s="15" t="str">
        <f>+PL!A3</f>
        <v>FOR THE QUARTER ENDED 30 SEPTEMBER 2006</v>
      </c>
    </row>
    <row r="5" spans="3:4" ht="12.75">
      <c r="C5" s="29">
        <v>2006</v>
      </c>
      <c r="D5" s="29">
        <v>2005</v>
      </c>
    </row>
    <row r="6" spans="3:4" ht="12.75">
      <c r="C6" s="29" t="s">
        <v>70</v>
      </c>
      <c r="D6" s="29" t="s">
        <v>70</v>
      </c>
    </row>
    <row r="7" spans="3:4" ht="12.75">
      <c r="C7" s="29" t="s">
        <v>30</v>
      </c>
      <c r="D7" s="29" t="s">
        <v>30</v>
      </c>
    </row>
    <row r="8" spans="3:4" ht="12.75">
      <c r="C8" s="32">
        <v>38990</v>
      </c>
      <c r="D8" s="32">
        <v>38625</v>
      </c>
    </row>
    <row r="9" spans="3:4" ht="12.75">
      <c r="C9" s="29" t="s">
        <v>11</v>
      </c>
      <c r="D9" s="29" t="s">
        <v>11</v>
      </c>
    </row>
    <row r="10" spans="3:4" ht="12.75">
      <c r="C10" s="24"/>
      <c r="D10" s="24"/>
    </row>
    <row r="11" spans="2:4" ht="12.75">
      <c r="B11" s="13" t="s">
        <v>157</v>
      </c>
      <c r="C11" s="3">
        <v>5572316</v>
      </c>
      <c r="D11" s="3">
        <v>-12129072</v>
      </c>
    </row>
    <row r="12" spans="3:4" ht="12.75">
      <c r="C12" s="3"/>
      <c r="D12" s="3"/>
    </row>
    <row r="13" spans="2:4" ht="12.75">
      <c r="B13" s="13" t="s">
        <v>55</v>
      </c>
      <c r="C13" s="3"/>
      <c r="D13" s="3"/>
    </row>
    <row r="14" spans="2:4" ht="12.75">
      <c r="B14" s="13" t="s">
        <v>31</v>
      </c>
      <c r="C14" s="3">
        <v>2654761</v>
      </c>
      <c r="D14" s="3">
        <v>9922744</v>
      </c>
    </row>
    <row r="15" spans="2:4" ht="12.75">
      <c r="B15" s="13" t="s">
        <v>32</v>
      </c>
      <c r="C15" s="3">
        <v>1292342</v>
      </c>
      <c r="D15" s="3">
        <v>3348091</v>
      </c>
    </row>
    <row r="16" spans="3:4" ht="12.75">
      <c r="C16" s="16"/>
      <c r="D16" s="16"/>
    </row>
    <row r="17" spans="2:4" ht="12.75">
      <c r="B17" s="13" t="s">
        <v>156</v>
      </c>
      <c r="C17" s="2">
        <f>SUM(C11:C16)</f>
        <v>9519419</v>
      </c>
      <c r="D17" s="2">
        <f>SUM(D11:D16)</f>
        <v>1141763</v>
      </c>
    </row>
    <row r="18" spans="3:4" ht="12.75">
      <c r="C18" s="2"/>
      <c r="D18" s="2"/>
    </row>
    <row r="19" spans="2:4" ht="12.75">
      <c r="B19" s="13" t="s">
        <v>33</v>
      </c>
      <c r="C19" s="2"/>
      <c r="D19" s="2"/>
    </row>
    <row r="20" spans="2:4" ht="12.75">
      <c r="B20" s="13" t="s">
        <v>34</v>
      </c>
      <c r="C20" s="3">
        <v>-1561159</v>
      </c>
      <c r="D20" s="3">
        <v>1145757</v>
      </c>
    </row>
    <row r="21" spans="2:4" ht="12.75">
      <c r="B21" s="13" t="s">
        <v>35</v>
      </c>
      <c r="C21" s="3">
        <v>-1447068</v>
      </c>
      <c r="D21" s="3">
        <v>-1202982</v>
      </c>
    </row>
    <row r="22" spans="3:4" ht="12.75">
      <c r="C22" s="16"/>
      <c r="D22" s="16"/>
    </row>
    <row r="23" spans="2:4" ht="12.75">
      <c r="B23" s="13" t="s">
        <v>36</v>
      </c>
      <c r="C23" s="2">
        <f>SUM(C17:C22)</f>
        <v>6511192</v>
      </c>
      <c r="D23" s="2">
        <f>SUM(D17:D22)</f>
        <v>1084538</v>
      </c>
    </row>
    <row r="24" spans="3:4" ht="12.75">
      <c r="C24" s="2"/>
      <c r="D24" s="2"/>
    </row>
    <row r="25" spans="2:4" ht="12.75">
      <c r="B25" s="13" t="s">
        <v>37</v>
      </c>
      <c r="C25" s="3">
        <v>-2548956</v>
      </c>
      <c r="D25" s="3">
        <v>-841582</v>
      </c>
    </row>
    <row r="26" spans="2:4" ht="12.75">
      <c r="B26" s="13" t="s">
        <v>58</v>
      </c>
      <c r="C26" s="3">
        <v>-1743169</v>
      </c>
      <c r="D26" s="3">
        <v>-3075153</v>
      </c>
    </row>
    <row r="27" spans="3:4" ht="12.75">
      <c r="C27" s="1"/>
      <c r="D27" s="1"/>
    </row>
    <row r="28" spans="2:4" ht="15.75" customHeight="1">
      <c r="B28" s="13" t="s">
        <v>38</v>
      </c>
      <c r="C28" s="27">
        <f>SUM(C23:C26)</f>
        <v>2219067</v>
      </c>
      <c r="D28" s="27">
        <f>SUM(D23:D26)</f>
        <v>-2832197</v>
      </c>
    </row>
    <row r="29" spans="3:4" ht="12.75">
      <c r="C29" s="1"/>
      <c r="D29" s="1"/>
    </row>
    <row r="30" spans="2:4" ht="12.75">
      <c r="B30" s="13" t="s">
        <v>39</v>
      </c>
      <c r="C30" s="3"/>
      <c r="D30" s="3"/>
    </row>
    <row r="31" spans="2:4" ht="12.75">
      <c r="B31" s="13" t="s">
        <v>73</v>
      </c>
      <c r="C31" s="3">
        <v>-930016</v>
      </c>
      <c r="D31" s="3">
        <v>-2283207</v>
      </c>
    </row>
    <row r="32" spans="2:4" ht="12.75">
      <c r="B32" s="13" t="s">
        <v>74</v>
      </c>
      <c r="C32" s="2">
        <v>158500</v>
      </c>
      <c r="D32" s="2">
        <v>7273939</v>
      </c>
    </row>
    <row r="33" spans="2:4" ht="15.75" customHeight="1">
      <c r="B33" s="13" t="s">
        <v>40</v>
      </c>
      <c r="C33" s="27">
        <f>SUM(C31:C32)</f>
        <v>-771516</v>
      </c>
      <c r="D33" s="27">
        <f>SUM(D31:D32)</f>
        <v>4990732</v>
      </c>
    </row>
    <row r="34" spans="3:4" ht="12.75">
      <c r="C34" s="1"/>
      <c r="D34" s="1"/>
    </row>
    <row r="35" spans="3:4" ht="12.75">
      <c r="C35" s="2"/>
      <c r="D35" s="2"/>
    </row>
    <row r="36" spans="2:4" ht="12.75">
      <c r="B36" s="13" t="s">
        <v>41</v>
      </c>
      <c r="C36" s="2"/>
      <c r="D36" s="2"/>
    </row>
    <row r="37" spans="2:4" ht="12.75">
      <c r="B37" s="13" t="s">
        <v>56</v>
      </c>
      <c r="C37" s="3">
        <v>-1258684</v>
      </c>
      <c r="D37" s="3">
        <v>-4253998</v>
      </c>
    </row>
    <row r="38" spans="2:4" ht="12.75">
      <c r="B38" s="13" t="s">
        <v>158</v>
      </c>
      <c r="C38" s="3">
        <v>-1992307</v>
      </c>
      <c r="D38" s="3">
        <v>-2313948</v>
      </c>
    </row>
    <row r="39" spans="2:4" ht="12.75">
      <c r="B39" s="13" t="s">
        <v>57</v>
      </c>
      <c r="C39" s="3">
        <v>31004</v>
      </c>
      <c r="D39" s="3">
        <v>-76056</v>
      </c>
    </row>
    <row r="40" spans="2:4" ht="12.75">
      <c r="B40" s="30" t="s">
        <v>65</v>
      </c>
      <c r="C40" s="16">
        <v>0</v>
      </c>
      <c r="D40" s="16">
        <v>-19332000</v>
      </c>
    </row>
    <row r="41" spans="2:4" ht="15.75" customHeight="1">
      <c r="B41" s="13" t="s">
        <v>42</v>
      </c>
      <c r="C41" s="27">
        <f>SUM(C37:C40)</f>
        <v>-3219987</v>
      </c>
      <c r="D41" s="27">
        <f>SUM(D37:D40)</f>
        <v>-25976002</v>
      </c>
    </row>
    <row r="42" spans="3:4" ht="12.75">
      <c r="C42" s="2"/>
      <c r="D42" s="2"/>
    </row>
    <row r="43" spans="2:4" ht="12.75">
      <c r="B43" s="13" t="s">
        <v>43</v>
      </c>
      <c r="C43" s="2">
        <f>+C28+C33+C41</f>
        <v>-1772436</v>
      </c>
      <c r="D43" s="2">
        <f>+D28+D33+D41</f>
        <v>-23817467</v>
      </c>
    </row>
    <row r="44" spans="3:4" ht="12.75">
      <c r="C44" s="3"/>
      <c r="D44" s="3"/>
    </row>
    <row r="45" spans="2:4" ht="12.75">
      <c r="B45" s="13" t="s">
        <v>44</v>
      </c>
      <c r="C45" s="3">
        <v>19004741</v>
      </c>
      <c r="D45" s="3">
        <v>38910654</v>
      </c>
    </row>
    <row r="46" spans="3:4" ht="12.75">
      <c r="C46" s="1"/>
      <c r="D46" s="1"/>
    </row>
    <row r="47" spans="2:4" ht="15.75" customHeight="1" thickBot="1">
      <c r="B47" s="13" t="s">
        <v>59</v>
      </c>
      <c r="C47" s="19">
        <f>SUM(C43:C46)</f>
        <v>17232305</v>
      </c>
      <c r="D47" s="19">
        <f>SUM(D43:D46)</f>
        <v>15093187</v>
      </c>
    </row>
    <row r="48" spans="3:4" ht="13.5" thickTop="1">
      <c r="C48" s="2"/>
      <c r="D48" s="2"/>
    </row>
    <row r="49" spans="3:4" ht="12.75">
      <c r="C49" s="2"/>
      <c r="D49" s="2"/>
    </row>
    <row r="50" spans="2:4" ht="12.75">
      <c r="B50" s="13" t="s">
        <v>45</v>
      </c>
      <c r="C50" s="3"/>
      <c r="D50" s="3"/>
    </row>
    <row r="51" spans="2:4" ht="12.75">
      <c r="B51" s="13" t="s">
        <v>50</v>
      </c>
      <c r="C51" s="3"/>
      <c r="D51" s="3"/>
    </row>
    <row r="52" ht="12.75">
      <c r="B52" s="13" t="s">
        <v>46</v>
      </c>
    </row>
    <row r="53" spans="3:4" ht="12.75">
      <c r="C53" s="12" t="s">
        <v>168</v>
      </c>
      <c r="D53" s="12" t="s">
        <v>75</v>
      </c>
    </row>
    <row r="54" spans="3:4" ht="15">
      <c r="C54" s="18" t="s">
        <v>11</v>
      </c>
      <c r="D54" s="18" t="s">
        <v>11</v>
      </c>
    </row>
    <row r="55" ht="12.75">
      <c r="B55" s="22"/>
    </row>
    <row r="56" spans="2:4" ht="12.75">
      <c r="B56" s="13" t="s">
        <v>48</v>
      </c>
      <c r="C56" s="3">
        <v>-252</v>
      </c>
      <c r="D56" s="3">
        <v>-5264</v>
      </c>
    </row>
    <row r="57" spans="2:4" ht="12.75">
      <c r="B57" s="13" t="s">
        <v>2</v>
      </c>
      <c r="C57" s="3">
        <v>13378835</v>
      </c>
      <c r="D57" s="3">
        <v>11800699</v>
      </c>
    </row>
    <row r="58" spans="2:4" ht="12.75">
      <c r="B58" s="13" t="s">
        <v>151</v>
      </c>
      <c r="C58" s="3">
        <v>0</v>
      </c>
      <c r="D58" s="3">
        <v>0</v>
      </c>
    </row>
    <row r="59" spans="2:4" ht="12.75">
      <c r="B59" s="13" t="s">
        <v>47</v>
      </c>
      <c r="C59" s="3">
        <v>3853722</v>
      </c>
      <c r="D59" s="3">
        <v>3297752</v>
      </c>
    </row>
    <row r="60" spans="2:4" ht="15.75" customHeight="1" thickBot="1">
      <c r="B60" s="13" t="s">
        <v>49</v>
      </c>
      <c r="C60" s="26">
        <f>SUM(C56:C59)</f>
        <v>17232305</v>
      </c>
      <c r="D60" s="26">
        <f>SUM(D56:D59)</f>
        <v>15093187</v>
      </c>
    </row>
    <row r="61" spans="3:4" ht="13.5" thickTop="1">
      <c r="C61" s="22">
        <f>+C47-C60</f>
        <v>0</v>
      </c>
      <c r="D61" s="22">
        <f>+D47-D60</f>
        <v>0</v>
      </c>
    </row>
    <row r="62" spans="2:4" ht="12.75">
      <c r="B62" s="3" t="s">
        <v>79</v>
      </c>
      <c r="C62" s="3"/>
      <c r="D62" s="3"/>
    </row>
    <row r="63" spans="2:4" ht="12.75">
      <c r="B63" s="3" t="s">
        <v>138</v>
      </c>
      <c r="C63" s="3"/>
      <c r="D63" s="3"/>
    </row>
  </sheetData>
  <printOptions verticalCentered="1"/>
  <pageMargins left="1" right="0.75" top="0.75" bottom="0.75" header="0.5" footer="0.5"/>
  <pageSetup fitToHeight="1" fitToWidth="1" horizontalDpi="600" verticalDpi="600" orientation="portrait" paperSize="9" scale="85" r:id="rId1"/>
  <headerFooter alignWithMargins="0">
    <oddFooter>&amp;L&amp;"Arial,Italic"&amp;8@My Doc/&amp;A/&amp;F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2006-11-24T06:06:16Z</cp:lastPrinted>
  <dcterms:created xsi:type="dcterms:W3CDTF">1997-07-14T11:38:51Z</dcterms:created>
  <dcterms:modified xsi:type="dcterms:W3CDTF">2006-11-24T01:58:23Z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